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850" activeTab="0"/>
  </bookViews>
  <sheets>
    <sheet name="BCDKT_Tr1-3" sheetId="1" r:id="rId1"/>
    <sheet name="KQKD - Tr4" sheetId="2" r:id="rId2"/>
    <sheet name="LCTT_Tr5-6" sheetId="3" r:id="rId3"/>
    <sheet name="Thuyet minhTr7-9 " sheetId="4" r:id="rId4"/>
    <sheet name="Thuyet minh tiep Tr10-11" sheetId="5" r:id="rId5"/>
    <sheet name="Thuyet minh tiepTr12-13" sheetId="6" r:id="rId6"/>
    <sheet name="TM (T14-17)" sheetId="7" r:id="rId7"/>
    <sheet name="Sheet1" sheetId="8" r:id="rId8"/>
  </sheets>
  <definedNames>
    <definedName name="_xlnm.Print_Area" localSheetId="0">'BCDKT_Tr1-3'!$A$1:$E$127</definedName>
    <definedName name="_xlnm.Print_Area" localSheetId="1">'KQKD - Tr4'!$A$1:$G$34</definedName>
    <definedName name="_xlnm.Print_Area" localSheetId="2">'LCTT_Tr5-6'!$A$1:$F$50</definedName>
    <definedName name="_xlnm.Print_Area" localSheetId="3">'Thuyet minhTr7-9 '!$A$1:$I$222</definedName>
    <definedName name="_xlnm.Print_Titles" localSheetId="1">'KQKD - Tr4'!$5:$5</definedName>
    <definedName name="_xlnm.Print_Titles" localSheetId="2">'LCTT_Tr5-6'!$10:$10</definedName>
  </definedNames>
  <calcPr fullCalcOnLoad="1"/>
</workbook>
</file>

<file path=xl/sharedStrings.xml><?xml version="1.0" encoding="utf-8"?>
<sst xmlns="http://schemas.openxmlformats.org/spreadsheetml/2006/main" count="755" uniqueCount="589">
  <si>
    <t>10.1 B¶ng ®èi chiÕu biÕn ®éng cña Vèn chñ së h÷u</t>
  </si>
  <si>
    <t>10.2 Chi tiÕt vèn ®Çu t­ cña chñ së h÷u</t>
  </si>
  <si>
    <t>10.3 C¸c giao dÞch vÒ vèn víi c¸c CSH vµ PP cæ tøc, lîi nhuËn</t>
  </si>
  <si>
    <t>10.4 Cæ tøc</t>
  </si>
  <si>
    <t>10.5 Cæ phiÕu</t>
  </si>
  <si>
    <t>10.6 Quü kh¸c thuéc vèn chñ së h÷u</t>
  </si>
  <si>
    <t>10.7 môc ®Ých trÝch lËp quü ®Çu t­ ph¸t triÓn, quü dù phßng tµi chÝnh vµ c¸c quü kh¸c thuéc vèn CSH</t>
  </si>
  <si>
    <t>10.8 Thu nhËp vµ chi phÝ, l·i hoÆc lç ®­îc h¹ch to¸n trùc tiÕp vµo Vèn CSH theo qui ®Þnh cña c¸c chuÈn mùc kÕ to¸n kh¸c</t>
  </si>
  <si>
    <t xml:space="preserve"> - Sè l­îng cæ phiÕu ®­îc mua l¹i</t>
  </si>
  <si>
    <t>Đơn vị tính: đồng</t>
  </si>
  <si>
    <t>TT</t>
  </si>
  <si>
    <t>Chỉ tiêu</t>
  </si>
  <si>
    <t xml:space="preserve">Mã số </t>
  </si>
  <si>
    <t>Lưu chuyển tiền từ hoạt động SXKD</t>
  </si>
  <si>
    <t>Tiền chi trả cho người cung cấp hàng hoá và dịch vụ</t>
  </si>
  <si>
    <t>Tiền chi trả cho người lao động</t>
  </si>
  <si>
    <t>Tiền chi trả lãi vay</t>
  </si>
  <si>
    <t>Tiền thu khác từ hoạt động kinh doanh</t>
  </si>
  <si>
    <t>Tiền chi khác cho hoạt động kinh doanh</t>
  </si>
  <si>
    <t xml:space="preserve">                                EURO</t>
  </si>
  <si>
    <t>Lưu chuyển tiền từ hoạt động đầu tư</t>
  </si>
  <si>
    <t>Tiền thu từ thanh lý, nhượng bán TSCĐ và các tài sản dài hạn khác</t>
  </si>
  <si>
    <t>Tiền chi cho vay, mua các công cụ nợ của đơn vị khác</t>
  </si>
  <si>
    <t>Tiền thu hồi cho vay, bán lại các công cụ nợ của các đơn vị khác</t>
  </si>
  <si>
    <t>Tiền chi đầu tư góp vốn vào đơn vị khác</t>
  </si>
  <si>
    <t>Tiền thu hồi đầu tư góp vốn vào đơn vị khác</t>
  </si>
  <si>
    <t>Lưu chuyển tiền thuần từ hoạt động ĐT</t>
  </si>
  <si>
    <t>Lưu chuyển tiền từ hoạt động tài chính</t>
  </si>
  <si>
    <t>Tiền thu từ phát hành cổ phiếu, nhận vốn góp của chủ sở hữu</t>
  </si>
  <si>
    <t>Tiền vay ngắn hạn, dài hạn nhận được</t>
  </si>
  <si>
    <t>Tiền chi trả nợ gốc vay</t>
  </si>
  <si>
    <t>Tiền chi trả nợ thuê tài chính</t>
  </si>
  <si>
    <t xml:space="preserve">Lưu chuyển tiền thuần từ hoạt động tài chính </t>
  </si>
  <si>
    <t>50</t>
  </si>
  <si>
    <t>Tiền và tương đương tiền đầu kỳ</t>
  </si>
  <si>
    <t>60</t>
  </si>
  <si>
    <t>Ảnh hưởng của thay đổi tỷ giá hối đoái quy đổi ngoại tệ</t>
  </si>
  <si>
    <t>61</t>
  </si>
  <si>
    <t>70</t>
  </si>
  <si>
    <t>Tổng Giám đốc</t>
  </si>
  <si>
    <t>03</t>
  </si>
  <si>
    <t>05</t>
  </si>
  <si>
    <t>06</t>
  </si>
  <si>
    <t>07</t>
  </si>
  <si>
    <t>01</t>
  </si>
  <si>
    <t>TSC§ kh¸c</t>
  </si>
  <si>
    <t>Tæng céng</t>
  </si>
  <si>
    <t>Sè cuèi kú</t>
  </si>
  <si>
    <t>04</t>
  </si>
  <si>
    <t>Céng</t>
  </si>
  <si>
    <t>II</t>
  </si>
  <si>
    <t>III</t>
  </si>
  <si>
    <t>ThiÕt bÞ dông cô qu¶n lý</t>
  </si>
  <si>
    <t>02</t>
  </si>
  <si>
    <t>Vèn cæ phÇn th­ëng</t>
  </si>
  <si>
    <t>6. T¨ng, gi¶m tµi s¶n cè ®Þnh h÷u h×nh</t>
  </si>
  <si>
    <t>Kho¶n môc</t>
  </si>
  <si>
    <t>Nhµ cöa</t>
  </si>
  <si>
    <t xml:space="preserve"> - Mua trong n¨m</t>
  </si>
  <si>
    <t xml:space="preserve"> - §Çu t­ XDCB hoµn thµnh</t>
  </si>
  <si>
    <t xml:space="preserve"> - T¨ng kh¸c</t>
  </si>
  <si>
    <t xml:space="preserve"> - ChuyÓn sang B§S ®Çu t­</t>
  </si>
  <si>
    <t xml:space="preserve"> - Thanh lý, nh­îng b¸n</t>
  </si>
  <si>
    <t xml:space="preserve"> - Gi¶m kh¸c</t>
  </si>
  <si>
    <t>Gi¸ trÞ hao mßn luü kÕ</t>
  </si>
  <si>
    <t>Sè d­ ®Çu n¨m</t>
  </si>
  <si>
    <t xml:space="preserve"> - T¹i ngµy ®Çu n¨m</t>
  </si>
  <si>
    <t>* Nguyªn gi¸ TSC§ cuèi n¨m ®· khÊu hao hÕt nh­ng vÉn cßn sö dông:</t>
  </si>
  <si>
    <t>* Nguyªn gi¸ TSC§ cuèi n¨m chê thanh lý:</t>
  </si>
  <si>
    <t>7. T¨ng, gi¶m TSC§ thuª tµi chÝnh</t>
  </si>
  <si>
    <t>8. T¨ng, gi¶m TSC§ v« h×nh</t>
  </si>
  <si>
    <t>* Gi¸ trÞ cßn l¹i cña TSC§ HH ®· dïng thÕ chÊp, cÇm cè c¸c kho¶n nî:</t>
  </si>
  <si>
    <t>24. Doanh thu</t>
  </si>
  <si>
    <t>I</t>
  </si>
  <si>
    <t>TM</t>
  </si>
  <si>
    <t>N¨m nay</t>
  </si>
  <si>
    <t>N¨m tr­íc</t>
  </si>
  <si>
    <t>…</t>
  </si>
  <si>
    <t>M¸y mãc thiÕt bÞ</t>
  </si>
  <si>
    <t>Ph­¬ng tiÖn vËn t¶i truyÒn dÉn</t>
  </si>
  <si>
    <t>Nguyªn gi¸ TSC§ h÷u h×nh</t>
  </si>
  <si>
    <t>GTCL cña TSC§ h÷u h×nh</t>
  </si>
  <si>
    <t>* C¸c cam kÕt vÒ viÖc mua, b¸n TSC§ h÷u h×nh cã gi¸ trÞ lín ch­a thùc hiÖn</t>
  </si>
  <si>
    <t>Nguyªn gi¸ TSC§ v« h×nh</t>
  </si>
  <si>
    <t>Nguyªn gi¸ TSC§ thuª TC</t>
  </si>
  <si>
    <t>Sè d­ cuèi n¨m</t>
  </si>
  <si>
    <t xml:space="preserve"> - T¹i ngµy cuèi n¨m</t>
  </si>
  <si>
    <t>GTCL cña TSC§ thuª TC</t>
  </si>
  <si>
    <t>GTCL cña TSC§ v« h×nh</t>
  </si>
  <si>
    <t>QuyÒn sd ®Êt</t>
  </si>
  <si>
    <t>B¶n quyÒn, b»ng s¸ng chÕ</t>
  </si>
  <si>
    <t>Nh·n hiÖu hµng ho¸</t>
  </si>
  <si>
    <t>PhÇn mÒm m¸y vi tÝnh</t>
  </si>
  <si>
    <t>TSC§ v« h×nh kh¸c</t>
  </si>
  <si>
    <t xml:space="preserve"> - T¹o ra tõ néi bé doanh nghiÖp</t>
  </si>
  <si>
    <t xml:space="preserve"> - T¨ng do hîp nhÊt kinh doanh</t>
  </si>
  <si>
    <t xml:space="preserve"> - KhÊu hao trong n¨m</t>
  </si>
  <si>
    <t xml:space="preserve"> …..</t>
  </si>
  <si>
    <t xml:space="preserve"> …</t>
  </si>
  <si>
    <t>Vèn gãp</t>
  </si>
  <si>
    <t>Cæ phiÕu ng©n quÜ</t>
  </si>
  <si>
    <t>Chªnh lÖch ®¸nh gi¸ l¹i tµi s¶n</t>
  </si>
  <si>
    <t>Chªnh lÖch tû gi¸ hèi ®o¸i</t>
  </si>
  <si>
    <t>Quü ®Çu t­ ph¸t triÓn</t>
  </si>
  <si>
    <t>Quü dù phßng tµi chÝnh</t>
  </si>
  <si>
    <t>Lîi nhuËn sau thuÕ ch­a ph©n phèi</t>
  </si>
  <si>
    <t>A</t>
  </si>
  <si>
    <t xml:space="preserve"> - Vèn ®Çu t­ cña Nhµ n­íc</t>
  </si>
  <si>
    <t xml:space="preserve"> - Vèn gãp (Cæ ®«ng, thµnh viªn)</t>
  </si>
  <si>
    <t xml:space="preserve"> - ThÆng d­ vèn cæ phÇn</t>
  </si>
  <si>
    <t xml:space="preserve"> - Cæ phiÕu ng©n quü</t>
  </si>
  <si>
    <t>Vèn cæ phÇn ­u ®·i</t>
  </si>
  <si>
    <t>Vèn cæ phÇn th­êng</t>
  </si>
  <si>
    <t>Tæng sè</t>
  </si>
  <si>
    <t>* Gi¸ trÞ tr¸i phiÕu ®· chuyÓn thµnh cæ phiÕu trong n¨m</t>
  </si>
  <si>
    <t xml:space="preserve"> - Vèn ®Çu t­ cña chñ së h÷u</t>
  </si>
  <si>
    <t xml:space="preserve">   + Vèn gãp ®Çu n¨m</t>
  </si>
  <si>
    <t xml:space="preserve">   + Vèn gãp t¨ng trong n¨m</t>
  </si>
  <si>
    <t xml:space="preserve">   + Vèn gãp gi¶m trong n¨m</t>
  </si>
  <si>
    <t xml:space="preserve">   + Vèn gãp cuèi n¨m</t>
  </si>
  <si>
    <t xml:space="preserve"> - Cæ tøc, lîi nhuËn ®· chia</t>
  </si>
  <si>
    <t xml:space="preserve"> - Cæ tøc ®· c«ng bè sau ngµy kÕt thóc niªn ®é kÕ to¸n</t>
  </si>
  <si>
    <t xml:space="preserve">   + Cæ tøc ®· c«ng bè trªn cæ phiÕu th­êng …</t>
  </si>
  <si>
    <t xml:space="preserve">   + Cæ tøc ®· c«ng bè trªn cæ phiÕu ­u ®·i …</t>
  </si>
  <si>
    <t xml:space="preserve"> - Cæ tøc cña cæ phiÕu ­u ®·i luü kÕ ch­a ®­îc ghi nhËn …</t>
  </si>
  <si>
    <t xml:space="preserve"> - Sè l­îng cæ phiÕu ®­îc phÐp ph¸t hµnh</t>
  </si>
  <si>
    <t xml:space="preserve"> - Sè l­îng cæ phiÕu ®· ®­îc ph¸t hµnh vµ gãp vèn ®Çy ®ñ</t>
  </si>
  <si>
    <t xml:space="preserve">   + Cæ phiÕu th­êng</t>
  </si>
  <si>
    <t xml:space="preserve">   + Cæ phiÕu ­u ®·i</t>
  </si>
  <si>
    <t xml:space="preserve"> - Sè l­¬ng cæ phiÕu ®ang l­u hµnh</t>
  </si>
  <si>
    <t xml:space="preserve">* MÖnh gi¸ cæ phiÕu … </t>
  </si>
  <si>
    <t xml:space="preserve"> - Quü hç trî vµ s¾p xÕp cæ phÇn ho¸ DNNN</t>
  </si>
  <si>
    <t xml:space="preserve"> - </t>
  </si>
  <si>
    <t>Sè ®Çu kú</t>
  </si>
  <si>
    <t>Vèn kh¸c cña chñ së h÷u</t>
  </si>
  <si>
    <t xml:space="preserve"> - T¨ng trong n¨m </t>
  </si>
  <si>
    <t xml:space="preserve">   Lîi nhuËn sau thuÕ</t>
  </si>
  <si>
    <t xml:space="preserve">  TrÝch lËp c¸c quü</t>
  </si>
  <si>
    <t xml:space="preserve"> - Gi¶m trong n¨m</t>
  </si>
  <si>
    <t xml:space="preserve">   Ph©n phèi lîi nhuËn</t>
  </si>
  <si>
    <t xml:space="preserve">  Ph©n phèi lîi nhuËn </t>
  </si>
  <si>
    <t xml:space="preserve">   TrÝch lËp c¸c quü</t>
  </si>
  <si>
    <t xml:space="preserve">  Chia cæ tøc :</t>
  </si>
  <si>
    <t xml:space="preserve">  Chi kh¸c:</t>
  </si>
  <si>
    <t>Mã số</t>
  </si>
  <si>
    <t>I. Tiền và các khoản tương đương tiền</t>
  </si>
  <si>
    <t xml:space="preserve">1. Tiền </t>
  </si>
  <si>
    <t>2. Các khoản tương đương tiền</t>
  </si>
  <si>
    <t>II. Các khoản đầu tư tài chính ngắn hạn</t>
  </si>
  <si>
    <t>1. Đầu tư ngắn hạn</t>
  </si>
  <si>
    <t>2. Dự phòng giảm giá chứng khoán đầu tư ngắn hạn</t>
  </si>
  <si>
    <t>III. Các khoản phải thu</t>
  </si>
  <si>
    <t>1. Phải thu khách hàng</t>
  </si>
  <si>
    <t>2. Trả trước cho người bán</t>
  </si>
  <si>
    <t>3. Phải thu nội bộ</t>
  </si>
  <si>
    <t>4. Phải thu theo tiến độ kế hoạch hợp đồng xây dựng</t>
  </si>
  <si>
    <t>5. Các khoản phải thu khác</t>
  </si>
  <si>
    <t>6. Dự phòng các khoản phải thu khó đòi (*)</t>
  </si>
  <si>
    <t>IV. Hàng tồn kho</t>
  </si>
  <si>
    <t>1. Hàng tồn kho</t>
  </si>
  <si>
    <t>2. Dự phòng giảm giá hàng tồn kho (*)</t>
  </si>
  <si>
    <t>V. Tài sản ngắn hạn khác</t>
  </si>
  <si>
    <t>1. Chi phí trả trước ngắn hạn</t>
  </si>
  <si>
    <t>2. Thuế GTGT được khấu trừ</t>
  </si>
  <si>
    <t>3. Các khoản thuế phải thu nhà nước</t>
  </si>
  <si>
    <t>4. Tài sản ngắn hạn khác</t>
  </si>
  <si>
    <t xml:space="preserve">   B - Tài sản dài hạn</t>
  </si>
  <si>
    <t>I. Các khoản phải thu dài hạn</t>
  </si>
  <si>
    <t>1. Phải thu dài hạn của khách hàng</t>
  </si>
  <si>
    <t>2. Phải thu nội bộ dài hạn</t>
  </si>
  <si>
    <t>3. Phải thu dài hạn khác</t>
  </si>
  <si>
    <t xml:space="preserve">4. Dự phòng phải thu dài hạn khó đòi </t>
  </si>
  <si>
    <t>II. Tài sản cố định</t>
  </si>
  <si>
    <t>1. Tài sản cố định hữu hình</t>
  </si>
  <si>
    <t xml:space="preserve">    - Nguyên giá</t>
  </si>
  <si>
    <t xml:space="preserve">    - Giá trị hao mòn lũy kế </t>
  </si>
  <si>
    <t>2. Tài sản cố định thuê tài chính</t>
  </si>
  <si>
    <t>3. Tài sản cố định vô hình</t>
  </si>
  <si>
    <t>4. Chi phí xây dựng cơ bản dở dang</t>
  </si>
  <si>
    <t>III. Bất động sản đầu tư</t>
  </si>
  <si>
    <t xml:space="preserve">    - Giá trị hao mòn </t>
  </si>
  <si>
    <t>IV. Các khoản đầu tư tài chính dài hạn</t>
  </si>
  <si>
    <t>1. Đầu tư vào công ty con</t>
  </si>
  <si>
    <t>2. Đầu tư vào Công ty liên kết, liên doanh</t>
  </si>
  <si>
    <t>3. Đầu tư dài hạn khác</t>
  </si>
  <si>
    <t>4. Dự phòng giảm giá đầu tư tài chính dài hạn (*)</t>
  </si>
  <si>
    <t>V. Tài sản dài hạn khác</t>
  </si>
  <si>
    <t>1. Chi phí trả trước dài hạn</t>
  </si>
  <si>
    <t>2. Tài sản thuế thu nhập hoãn lại</t>
  </si>
  <si>
    <t>3. Tài sản dài hạn khác</t>
  </si>
  <si>
    <t xml:space="preserve">TỔNG CỘNG TÀI SẢN </t>
  </si>
  <si>
    <t>NGUỒN VỐN</t>
  </si>
  <si>
    <t xml:space="preserve">A- NỢ PHẢI TRẢ </t>
  </si>
  <si>
    <t>I. Nợ ngắn hạn</t>
  </si>
  <si>
    <t>1. Vay và nợ ngắn hạn</t>
  </si>
  <si>
    <t>2. Phải trả người bán</t>
  </si>
  <si>
    <t>3. Người mua trả tiền trước</t>
  </si>
  <si>
    <t>4. Thuế và các khoản phải nộp nhà nước</t>
  </si>
  <si>
    <t>5. Phải trả công nhân viên</t>
  </si>
  <si>
    <t>6. Chi phí phải trả</t>
  </si>
  <si>
    <t xml:space="preserve">7. Phải trả nội bộ </t>
  </si>
  <si>
    <t>8. Phải trả theo tiến độ kế hoạch hợp đồng xây dựng</t>
  </si>
  <si>
    <t>9. Các khoản phải trả, phải nộp khác</t>
  </si>
  <si>
    <t xml:space="preserve">10.Quỹ khen thưởng, phúc lợi </t>
  </si>
  <si>
    <t>II. Nợ dài hạn</t>
  </si>
  <si>
    <t>1. Phải trả dài hạn người bán</t>
  </si>
  <si>
    <t>2. Phải trả dài hạn nội bộ</t>
  </si>
  <si>
    <t>3. Phải trả dài hạn khác</t>
  </si>
  <si>
    <t>4. Vay và nợ dài hạn</t>
  </si>
  <si>
    <t>5. Thuế thu nhập hoãn lại phải trả</t>
  </si>
  <si>
    <t>6. Dự phòng trợ cấp mất việc làm</t>
  </si>
  <si>
    <t>7.Dự phòng phải trả dài hạn</t>
  </si>
  <si>
    <t>8.Doanh thu chưa thực hiện</t>
  </si>
  <si>
    <t>B - VỐN CHỦ SỞ HỮU</t>
  </si>
  <si>
    <t>I. Vốn chủ sở hữu</t>
  </si>
  <si>
    <t>1. Vốn đầu tư của chủ sở hữu</t>
  </si>
  <si>
    <t>2. Thặng dư vốn cổ phần</t>
  </si>
  <si>
    <t>3.Vốn khác của chủ sở hữu</t>
  </si>
  <si>
    <t>4. Chênh lệch đánh giá lại tài sản</t>
  </si>
  <si>
    <t>5. Chênh lệch tỷ giá hối đoái</t>
  </si>
  <si>
    <t>6. Quỹ đầu tư phát triển</t>
  </si>
  <si>
    <t>7. Quỹ dự phòng tài chính</t>
  </si>
  <si>
    <t>8. Quỹ khác thuộc vốn chủ sở hữu</t>
  </si>
  <si>
    <t>9. Lợi nhuận chưa phân phối</t>
  </si>
  <si>
    <t>- Năm trước</t>
  </si>
  <si>
    <t>- Năm nay</t>
  </si>
  <si>
    <t>II. Nguồn kinh phí</t>
  </si>
  <si>
    <t>1. Nguồn kinh phí</t>
  </si>
  <si>
    <t>2. Nguồn kinh phí đã hình thành TSCĐ</t>
  </si>
  <si>
    <t>1. Tài sản thuê ngoài</t>
  </si>
  <si>
    <t>2. Vật tư, hàng hóa nhận giữ hộ, nhận gia công</t>
  </si>
  <si>
    <t>3. Hàng hóa nhận bán hộ, nhận ký gửi</t>
  </si>
  <si>
    <t>4. Nợ khó đòi đã xử lý</t>
  </si>
  <si>
    <t>5. Ngoại tệ các loại:  USD</t>
  </si>
  <si>
    <t>6. Dự toán chi sự nghiệp, dự án</t>
  </si>
  <si>
    <t xml:space="preserve">   Người lập biểu                                 Kế toán trưởng</t>
  </si>
  <si>
    <t>Ngô Xuân Hồng</t>
  </si>
  <si>
    <t>1. Doanh thu bán hàng và cung cấp dịch vụ</t>
  </si>
  <si>
    <t>2. Các khoản giảm trừ</t>
  </si>
  <si>
    <t>3. Doanh thu thuần về bán hàng và cung cấp dịch vụ</t>
  </si>
  <si>
    <t>4. Giá vốn hàng bán</t>
  </si>
  <si>
    <t>6. Doanh thu hoạt động tài chính</t>
  </si>
  <si>
    <t>7. Chi phí tài chính</t>
  </si>
  <si>
    <t xml:space="preserve">    - Trong đó: Chi phí lãi vay</t>
  </si>
  <si>
    <t>8. Chi phí bán hàng</t>
  </si>
  <si>
    <t>9. Chi phí quản lý doanh nghiệp</t>
  </si>
  <si>
    <t>10. Lợi nhuận thuần từ hoạt động kinh doanh
30= 20 +(21-22)-(24+25)</t>
  </si>
  <si>
    <t>11. Thu nhập khác</t>
  </si>
  <si>
    <t>12. Chi phí khác</t>
  </si>
  <si>
    <t>13. Lợi nhuận khác (40=31-32)</t>
  </si>
  <si>
    <t>14. Tổng lợi nhuận trước thuế (50=30+40)</t>
  </si>
  <si>
    <t>CÔNG TY CỔ PHẦN VẬN TẢI VÀ THUÊ TÀU</t>
  </si>
  <si>
    <t>I- Đặc điểm hoạt động của doanh nghiệp:</t>
  </si>
  <si>
    <t>1- Hình thức sở hữu vốn: Công ty cổ phần với 51% vốn Nhà nước.</t>
  </si>
  <si>
    <t xml:space="preserve">2- Lĩnh vực kinh doanh: Vận tải biển, vận tải bộ, thuê tàu và cho thuê tàu, giao nhận vận chuyển, </t>
  </si>
  <si>
    <t xml:space="preserve">    kinh doanh kho bãi ... </t>
  </si>
  <si>
    <t>3- Ngành nghề kinh doanh: Vận tải hàng hóa bằng đường biển; thuê tàu, cho thuê tàu;</t>
  </si>
  <si>
    <t xml:space="preserve">     Đại lý tàu biển, đại lý giao nhận vận tải.</t>
  </si>
  <si>
    <t>II- Niên độ kế toán, đơn vị tiền tệ sử dụng trong kế toán:</t>
  </si>
  <si>
    <t>1. Niên độ kế toán: bắt đầu từ ngày 01/01 và kết thúc vào ngày 31/12 hàng năm</t>
  </si>
  <si>
    <t>2. Đơn vị sử dụng trong kế toán: Việt Nam đồng</t>
  </si>
  <si>
    <t>III- Chế độ kế toán áp dụng</t>
  </si>
  <si>
    <t>1. Chế độ kế toán áp dụng: Chế độ kế toán hiện hành</t>
  </si>
  <si>
    <t>2. Hình thức kế toán áp dụng: Kế toán chứng từ ghi sổ</t>
  </si>
  <si>
    <t>Đơn vị luôn tuân thủ chuẩn mực kế toán và chế độ kế toán Việt Nam</t>
  </si>
  <si>
    <t>1. Nguyên tắc xác định các khoản tiền: tiền mặt, tiền gửi ngân hàng, tiền đang chuyển gồm:</t>
  </si>
  <si>
    <t xml:space="preserve">      toán.</t>
  </si>
  <si>
    <t xml:space="preserve">   - Nguyên tắc xác định các khoản tương đương tiền.</t>
  </si>
  <si>
    <t xml:space="preserve">   - Nguyên tắc xác định phương pháp chuyển đổi các đồng tiền khác ra đồng tiền sử dụng trong kế </t>
  </si>
  <si>
    <t xml:space="preserve">2. Chính sách kế toán đối với hàng tồn kho:  </t>
  </si>
  <si>
    <t xml:space="preserve">   - Nguyên tắc đánh giá hàng tồn kho</t>
  </si>
  <si>
    <t xml:space="preserve">   - Phương pháp xác định giá hàng tồn kho cuối kỳ</t>
  </si>
  <si>
    <t xml:space="preserve">   - Phương pháp hạch toán hàng tồn kho cuối kỳ</t>
  </si>
  <si>
    <t xml:space="preserve">   - Lập dự phòng giảm giá hàng tồn kho</t>
  </si>
  <si>
    <t>3. Nguyên tắc ghi nhận các khoản phải thu thương mại và các khoản phải thu khác:</t>
  </si>
  <si>
    <t xml:space="preserve">  - Nguyên tắc ghi nhận</t>
  </si>
  <si>
    <t xml:space="preserve">  - Lập dự phòng phải thu khó đòi:</t>
  </si>
  <si>
    <t>4. Nguyên tắc xác định khoản phải thu, phải trả theo tiến độ kế hoạch hợp đồng xây dựng</t>
  </si>
  <si>
    <t xml:space="preserve">  - Nguyên tắc xác định khoản phải thu theo tiến độ kế hoạch hợp đồng xây dựng  </t>
  </si>
  <si>
    <t xml:space="preserve">  - Nguyên tắc xác định khoản phải trả theo tiến độ kế hoạch hợp đông xây dựng</t>
  </si>
  <si>
    <t>5. Ghi nhận và khấu hao TSCĐ:</t>
  </si>
  <si>
    <t xml:space="preserve">  - Nguyên tắc ghi nhận TSCĐ hữu hình: theo phương pháp giá gốc. </t>
  </si>
  <si>
    <t xml:space="preserve">  - Phương pháp khấu hao TSCĐ hữu hình: trích khấu hao đường thẳng.</t>
  </si>
  <si>
    <t xml:space="preserve">6. Hợp đồng thuê tài chính: </t>
  </si>
  <si>
    <t xml:space="preserve">  - Nguyên tắc ghi nhận nguyên giá TSCĐ thuê tài chính  </t>
  </si>
  <si>
    <t xml:space="preserve">  - Nguyên tắc và phương pháp khấu hao TSCĐ thuê tài chính</t>
  </si>
  <si>
    <t>7. Ghi nhận và khấu hao bất động sản đầu tư:</t>
  </si>
  <si>
    <t xml:space="preserve">  - Nguyên tắc ghi nhận bất động sản đầu tư.</t>
  </si>
  <si>
    <t xml:space="preserve">  - Nguyên tắc và phương pháp khấu hao bất động sản đầu tư </t>
  </si>
  <si>
    <t>8. Nguyên tắc vốn hoá các khoản chi phí đi vay và các khoản chi phí khác</t>
  </si>
  <si>
    <t xml:space="preserve">  - Nguyên tắc vốn hoá các khoản chi phí đi vay  </t>
  </si>
  <si>
    <t xml:space="preserve">  - Tỷ lệ vốn hoá chi phí đi vay được sử dụng để xác định chi phí đi vay được vốn hóa trong kỳ </t>
  </si>
  <si>
    <t xml:space="preserve">  - Nguyên tắc vốn hoá các khoản chi phí khác </t>
  </si>
  <si>
    <t xml:space="preserve">    + Chi phí trả trước</t>
  </si>
  <si>
    <t xml:space="preserve">    + Chi phí khác</t>
  </si>
  <si>
    <t xml:space="preserve">  - Phương pháp phân bổ chi phí trả trước</t>
  </si>
  <si>
    <t xml:space="preserve">  - Phương pháp phân bổ lợi thế thương mại</t>
  </si>
  <si>
    <t>9. Nguyên tắc kế toán chi phí nghiên cứu và triển khai</t>
  </si>
  <si>
    <t>10. Kế toán các khoản đầu tư tài chính</t>
  </si>
  <si>
    <t xml:space="preserve">  - Nguyên tắc ghi nhận các khoản đầu tư vào Công ty con, Công ty liên kết</t>
  </si>
  <si>
    <t xml:space="preserve">  - Nguyên tắc ghi nhận các khoản đầu tư chứng khoán ngắn hạn, dài hạn </t>
  </si>
  <si>
    <t xml:space="preserve">  - Nguyên tắc ghi nhận các khoản đầu tư  ngắn hạn, dài hạn</t>
  </si>
  <si>
    <t xml:space="preserve">  - Phương pháp lập dự phòng giảm giá đầu tư chứng khoán ngắn hạn, dài hạn</t>
  </si>
  <si>
    <t>11. Kế toán các hoạt động liên doanh:</t>
  </si>
  <si>
    <t xml:space="preserve">Nguyên tắc kế toán các hoạt động liên doanh dưới hình thức : Hoạt động kinh doanh đồng kiểm soát </t>
  </si>
  <si>
    <t>và tài sản đồng kiểm soát; Cơ sở kinh doanh đồng kiểm soát.</t>
  </si>
  <si>
    <t>12. Ghi nhận các khoản phải trả thương mại và phải trả khác</t>
  </si>
  <si>
    <t>13. Ghi nhận chi phí phải trả , trích trước chi phí sửa chữa lớn, chi phí bảo hành sản phẩm, trích quỹ</t>
  </si>
  <si>
    <t>dự phòng trợ cấp mất việc làm.</t>
  </si>
  <si>
    <t>14. Ghi nhận các khoản chi phí trả trước, dự phòng.</t>
  </si>
  <si>
    <t>15. Ghi nhận các trái phiếu có thể chuyển đổi</t>
  </si>
  <si>
    <t>16. Nguyên tắc chuyển đổi ngoại tệ và các nghiệp vụ dự phòng rủi ro hối đoái</t>
  </si>
  <si>
    <t>17. Nguuồn vốn chủ sở hữu</t>
  </si>
  <si>
    <t xml:space="preserve">  - Ghi nhận và trình bày cổ phiếu mua lại</t>
  </si>
  <si>
    <t xml:space="preserve">  - Ghi nhận cổ tức</t>
  </si>
  <si>
    <t xml:space="preserve">  - Nguyên tắc trích lập các khoản dự trữ các quỹ từ lợi nhuận sau thuế</t>
  </si>
  <si>
    <t>18. Nguyên tắc ghi nhận doanh thu:</t>
  </si>
  <si>
    <t>Nguyên tắc ghi nhận doanh thu bán hàng; doanh thu cung cấp dịch vụ; doanh thu hoạt động tài chính</t>
  </si>
  <si>
    <t>19. Nguyên tắc ghi nhận doanh thu, chi phí hợp đồng xây dựng</t>
  </si>
  <si>
    <t xml:space="preserve">  - Nguyên tắc ghi nhận doanh thu hợp đồng xây dựng</t>
  </si>
  <si>
    <t xml:space="preserve">  - Nguyên tắc ghi nhận chi phi phí hợp đồng xây dựng</t>
  </si>
  <si>
    <t>3. Tuyên bố về việc tuân thủ Chuẩn mực kế toán và Chế độ kế toán Việt  Nam:</t>
  </si>
  <si>
    <t>IV-Các chính sách kế toán áp dụng:</t>
  </si>
  <si>
    <t>V- Thông tin bổ sung và chi tiết cho các khoản mục trình bày trong Bảng cân đối kế toán</t>
  </si>
  <si>
    <t>VI.Thông tin bổ sung cho các khoản mục trình bày trong báo cáo kết quả hoạt động kinh doanh</t>
  </si>
  <si>
    <t>1. Tiền và các khoản tương đương tiền</t>
  </si>
  <si>
    <t xml:space="preserve"> - Tiền mặt </t>
  </si>
  <si>
    <t xml:space="preserve"> - Tiền gửi ngân hàng</t>
  </si>
  <si>
    <t xml:space="preserve"> - Tiền đang chuyển</t>
  </si>
  <si>
    <t xml:space="preserve"> - Các khoản tương đương tiền</t>
  </si>
  <si>
    <t>Cộng</t>
  </si>
  <si>
    <t xml:space="preserve"> 2. Các khoản đầu tư tài chính ngắn hạn </t>
  </si>
  <si>
    <t xml:space="preserve"> -  Chứng khoán đầu tư ngắn hạn</t>
  </si>
  <si>
    <t xml:space="preserve"> -  Đầu tư ngắn hạn khác</t>
  </si>
  <si>
    <t xml:space="preserve"> -  Dự phòng giảm giá đầu tư ngắn hạn</t>
  </si>
  <si>
    <t>3. Các khoản phải thu ngắn hạn</t>
  </si>
  <si>
    <t xml:space="preserve"> - Phải thu khách hàng</t>
  </si>
  <si>
    <t xml:space="preserve"> - Trả trước cho người bán</t>
  </si>
  <si>
    <t xml:space="preserve"> - Phải thu nội bộ</t>
  </si>
  <si>
    <t xml:space="preserve"> - Phải thu theo tiến độ kế hoạch hợp đồng xây dựng</t>
  </si>
  <si>
    <t xml:space="preserve"> - Các khoản phải thu, tài sản ngắn hạn khác</t>
  </si>
  <si>
    <t xml:space="preserve"> + Tạm ứng </t>
  </si>
  <si>
    <t xml:space="preserve"> + Tài sản thiếu chờ xử lý</t>
  </si>
  <si>
    <t xml:space="preserve"> + Ký quĩ, ký cược ngắn hạn</t>
  </si>
  <si>
    <t xml:space="preserve"> + Phải thu khác</t>
  </si>
  <si>
    <t xml:space="preserve"> - Dự phòng phải thu khó đòi</t>
  </si>
  <si>
    <t xml:space="preserve"> - Giá trị thuần của phải thu thương mại và phải thu khác</t>
  </si>
  <si>
    <t>4. Các khoản thuế phải thu</t>
  </si>
  <si>
    <t xml:space="preserve"> - Thuế GTGT còn được khấu trừ</t>
  </si>
  <si>
    <t xml:space="preserve"> - Các khoản thuế nộp thừa cho nhà nước</t>
  </si>
  <si>
    <t xml:space="preserve"> - Các khoản khác phải thu nhà nước</t>
  </si>
  <si>
    <t>5. Các khoản phải thu dài hạn</t>
  </si>
  <si>
    <t xml:space="preserve"> - Phải thu dài hạn khách hàng</t>
  </si>
  <si>
    <t xml:space="preserve"> - Phải thu nội bộ dài hạn</t>
  </si>
  <si>
    <t xml:space="preserve">       + Vốn kinh doanh ở các đơn vị trực thuộc</t>
  </si>
  <si>
    <t xml:space="preserve">       + Cho vay nội bộ</t>
  </si>
  <si>
    <t xml:space="preserve">       + Phải thu nội bộ khác</t>
  </si>
  <si>
    <t xml:space="preserve"> - Phải thu dài hạn khác</t>
  </si>
  <si>
    <t xml:space="preserve"> - Dự phòng phải thu dài hạn khó đòi </t>
  </si>
  <si>
    <t xml:space="preserve"> - Giá trị thuần của các khoản phải thu dài hạn</t>
  </si>
  <si>
    <t>6. Chi phí xây dựng cơ bản dở dang</t>
  </si>
  <si>
    <t xml:space="preserve"> - Chi phí XDCB dở dang</t>
  </si>
  <si>
    <t xml:space="preserve">   Trong đó: những công trình lớn</t>
  </si>
  <si>
    <t xml:space="preserve">     + Công trình …</t>
  </si>
  <si>
    <t>11. Tăng, giảm bất động sản đầu tư</t>
  </si>
  <si>
    <t>Khoản mục</t>
  </si>
  <si>
    <t>Số đầu kỳ</t>
  </si>
  <si>
    <t>Tăng trong kỳ</t>
  </si>
  <si>
    <t>Giảm trong kỳ</t>
  </si>
  <si>
    <t>Số cuối kỳ</t>
  </si>
  <si>
    <t>Nguyên giá¸ TSCĐ thuê TC</t>
  </si>
  <si>
    <t>Số dư đầu năm</t>
  </si>
  <si>
    <t xml:space="preserve"> - Mua trong năm</t>
  </si>
  <si>
    <t xml:space="preserve"> - Đầu tư XDCB hoàn thành</t>
  </si>
  <si>
    <t xml:space="preserve"> - Tăng khác</t>
  </si>
  <si>
    <t xml:space="preserve"> - Chuyển sang BĐS đầu tư</t>
  </si>
  <si>
    <t xml:space="preserve"> - Thanh lý, nhượng bán</t>
  </si>
  <si>
    <t xml:space="preserve"> - Giảm khác</t>
  </si>
  <si>
    <t>Số dư cuối năm</t>
  </si>
  <si>
    <t>Giá trị hao mòn lũy kế</t>
  </si>
  <si>
    <t xml:space="preserve"> - Khấu hao trong năm</t>
  </si>
  <si>
    <t>13. Chi phí trả trước dài hạn</t>
  </si>
  <si>
    <t xml:space="preserve"> - Số dư đầu năm</t>
  </si>
  <si>
    <t xml:space="preserve"> - Tăng trong năm</t>
  </si>
  <si>
    <t xml:space="preserve"> - Đã kết chuyển vào CPSXKD trong năm</t>
  </si>
  <si>
    <t xml:space="preserve"> - Số dư cuối năm</t>
  </si>
  <si>
    <t>14. Tài sản thuế thu nhập hoãn lại và thuế thu nhập</t>
  </si>
  <si>
    <t>15. Các khoản vay và nợ dài hạn đến hạn trả</t>
  </si>
  <si>
    <t>16. Phải trả người bán và người mua trả tiền trước</t>
  </si>
  <si>
    <t xml:space="preserve"> - Phải trả người bán</t>
  </si>
  <si>
    <t xml:space="preserve"> - Người mua trả tiền trước </t>
  </si>
  <si>
    <t>Cộng 16</t>
  </si>
  <si>
    <t>17. Thuế và các khoản phải nộp Nhà nước</t>
  </si>
  <si>
    <t>17.1. Thuế phải nộp nhà nước</t>
  </si>
  <si>
    <t xml:space="preserve"> - Thuế GTGT</t>
  </si>
  <si>
    <t xml:space="preserve"> - Thuế thụ đặc biệt</t>
  </si>
  <si>
    <t xml:space="preserve"> - Thuế xuất, nhập khẩu</t>
  </si>
  <si>
    <t xml:space="preserve"> - Thuế TNDN</t>
  </si>
  <si>
    <t xml:space="preserve"> - Thuế tài nguyên</t>
  </si>
  <si>
    <t xml:space="preserve"> - Thuế thu nhập cá nhân</t>
  </si>
  <si>
    <t xml:space="preserve"> - Các loại thuế khác</t>
  </si>
  <si>
    <t>17.2. Các khoản phải nộp khác</t>
  </si>
  <si>
    <t xml:space="preserve"> - Các khoản phí, lệ phí</t>
  </si>
  <si>
    <t xml:space="preserve"> - Các khoản phải nộp khác</t>
  </si>
  <si>
    <t>18. Chi phí phải trả</t>
  </si>
  <si>
    <t xml:space="preserve"> - Chi phí phải trả</t>
  </si>
  <si>
    <t>19. Các khoản phải nộp khác</t>
  </si>
  <si>
    <t xml:space="preserve"> - Tài sản thừa chờ xử lý</t>
  </si>
  <si>
    <t xml:space="preserve"> - Kinh phí công đoàn</t>
  </si>
  <si>
    <t xml:space="preserve"> - Phải trả về cổ phần hóa</t>
  </si>
  <si>
    <t xml:space="preserve"> - Các khoản phải trả, phải nộp khác</t>
  </si>
  <si>
    <t>20. Phải trả dài hạn nội bộ</t>
  </si>
  <si>
    <t>21. Các khoản vay và nợ dài hạn</t>
  </si>
  <si>
    <t>22. Nguồn kinh phí</t>
  </si>
  <si>
    <t xml:space="preserve"> - Nguồn kinh phí được cấp trong năm</t>
  </si>
  <si>
    <t xml:space="preserve"> - Chi sự nghiệp</t>
  </si>
  <si>
    <t xml:space="preserve"> - Nguồn kinh phí còn lại cuối kỳ</t>
  </si>
  <si>
    <t>23. Tài sản thuê ngoài</t>
  </si>
  <si>
    <t>23.1 Giá trị tài sản thuê ngoài</t>
  </si>
  <si>
    <t xml:space="preserve"> - TSCĐ thuê ngoài </t>
  </si>
  <si>
    <t xml:space="preserve"> - Tài sản khác thuê ngoài</t>
  </si>
  <si>
    <t>23.2 Tổng số tiền thuế tối thiểu trong tương lai của hợp</t>
  </si>
  <si>
    <t>đồng thuê hoạt động TSCĐ không hủy ngang thời hạn</t>
  </si>
  <si>
    <t xml:space="preserve"> - Đến 1 năm </t>
  </si>
  <si>
    <t xml:space="preserve"> - Trên 1 - 5 năm </t>
  </si>
  <si>
    <t xml:space="preserve"> - Trên 5 năm</t>
  </si>
  <si>
    <t xml:space="preserve"> - Tổng doanh thu</t>
  </si>
  <si>
    <t xml:space="preserve">   + Doanh thu bán hàng</t>
  </si>
  <si>
    <t xml:space="preserve">   + Doanh thu cung cấp dịch vụ</t>
  </si>
  <si>
    <t xml:space="preserve">      - Các khoản giảm trừ</t>
  </si>
  <si>
    <t xml:space="preserve">        + Chiết khấu thương mại</t>
  </si>
  <si>
    <t xml:space="preserve">        + Giảm giá hàng bán</t>
  </si>
  <si>
    <t xml:space="preserve">        + Hàng bán bị trả lại</t>
  </si>
  <si>
    <t xml:space="preserve">        + Thuế GTGT phải nộp (PP trực tiếp)</t>
  </si>
  <si>
    <t xml:space="preserve">        + Thuế tiêu thụ đặc biệt</t>
  </si>
  <si>
    <t xml:space="preserve">        + Thuế xuất khẩu</t>
  </si>
  <si>
    <t xml:space="preserve">      - Doanh thu thuần</t>
  </si>
  <si>
    <t xml:space="preserve">      Trong dó</t>
  </si>
  <si>
    <t xml:space="preserve">        + Doanh thu thuần trao đổi hàng hóa</t>
  </si>
  <si>
    <t xml:space="preserve">        + Doanh thu thuần trao đổi dịch vụ</t>
  </si>
  <si>
    <t>24.2 Doanh thu hoạt động tài chính</t>
  </si>
  <si>
    <t xml:space="preserve"> - Lãi tiền gửi, tiền cho vay</t>
  </si>
  <si>
    <t>Tổng cộng</t>
  </si>
  <si>
    <t xml:space="preserve">   Người lập biểu                                     Kế toán trưởng</t>
  </si>
  <si>
    <t>Nhà cửa</t>
  </si>
  <si>
    <t>Máy móc thiết bị</t>
  </si>
  <si>
    <t>Phương tiện vận tải truyền dẫn</t>
  </si>
  <si>
    <t>Thiết bị dụng cụ quản lý</t>
  </si>
  <si>
    <t>TSCĐ khác</t>
  </si>
  <si>
    <t xml:space="preserve"> - Phân loại lại</t>
  </si>
  <si>
    <t>Giá trị hao mòn luỹ kế</t>
  </si>
  <si>
    <t>GTCL của TSCĐ hữu hình</t>
  </si>
  <si>
    <t xml:space="preserve"> - Tại ngày đầu năm</t>
  </si>
  <si>
    <t>8. Tăng, giảm TSCĐ thuê tài chính</t>
  </si>
  <si>
    <t>GTCL của TSCĐ thuê TC</t>
  </si>
  <si>
    <t xml:space="preserve"> - Tại ngày cuối năm</t>
  </si>
  <si>
    <t>9. Tăng, giảm TSCĐ vô hình</t>
  </si>
  <si>
    <t>Quyền sd đất</t>
  </si>
  <si>
    <t>Bản quyền, bằng sáng chế</t>
  </si>
  <si>
    <t>Phần mềm máy vi tính</t>
  </si>
  <si>
    <t>TSCĐ vô hình khác</t>
  </si>
  <si>
    <t>Nguyên giá TSCĐ vô hình</t>
  </si>
  <si>
    <t xml:space="preserve"> - Tạo ra từ nội bộ doanh nghiệp</t>
  </si>
  <si>
    <t xml:space="preserve"> - Tăng do hợp nhất kinh doanh</t>
  </si>
  <si>
    <t>GTCL của TSCĐ vô hình</t>
  </si>
  <si>
    <t xml:space="preserve"> - Lãi đầu tư trái phiếu, kỳ phiếu, tín phiếu</t>
  </si>
  <si>
    <t xml:space="preserve"> - Cổ tức, lợi nhuận được chia</t>
  </si>
  <si>
    <t xml:space="preserve"> - Lãi chuyển nhượng vốn</t>
  </si>
  <si>
    <t xml:space="preserve"> - Lãi bán hàng trả chậm</t>
  </si>
  <si>
    <t xml:space="preserve"> - Doanh thu hoạt động tài chính khác</t>
  </si>
  <si>
    <t>24.3 Doanh thu hợp đồng xây dựng</t>
  </si>
  <si>
    <t xml:space="preserve"> - Doanh thu của HĐXD được ghi nhận trong kỳ</t>
  </si>
  <si>
    <t xml:space="preserve"> - Tổng doanh thu lũy kế của HĐXD được ghi nhận đến </t>
  </si>
  <si>
    <t xml:space="preserve">    thời điểm lập báo cáo tài chính</t>
  </si>
  <si>
    <t xml:space="preserve"> - Số tiền còn phải trả khách hàng liên quan đến HĐXD</t>
  </si>
  <si>
    <t xml:space="preserve"> - Số tiền còn phải thu khách hàng liên quan đến HĐXD</t>
  </si>
  <si>
    <t>25. Giá vốn hàng bán</t>
  </si>
  <si>
    <t xml:space="preserve"> - Giá vốn của thành phẩm đã cung cấp</t>
  </si>
  <si>
    <t xml:space="preserve"> - Gía vốn của hàng hóa đã cung cấp</t>
  </si>
  <si>
    <t xml:space="preserve"> - Giá vốn của dịch vụ đã cung cấp</t>
  </si>
  <si>
    <t>26. Chi phí tài chính</t>
  </si>
  <si>
    <t xml:space="preserve"> - Chi phí hoạt động tài chính</t>
  </si>
  <si>
    <t>Trong đó:</t>
  </si>
  <si>
    <t xml:space="preserve">               - Lãi tiền vay</t>
  </si>
  <si>
    <t xml:space="preserve">               - Chênh lệch tỷ giá</t>
  </si>
  <si>
    <t xml:space="preserve">      sau thuế trong kỳ</t>
  </si>
  <si>
    <t xml:space="preserve"> - Các khoản điều chỉnh tăng hoặc giảm lợi nhuận kế toán</t>
  </si>
  <si>
    <t xml:space="preserve">   để xác định lợi nhuận chịu thuế TNDN</t>
  </si>
  <si>
    <t xml:space="preserve"> - Tổng thu nhập chịu thuế</t>
  </si>
  <si>
    <t xml:space="preserve"> - Thuế thu nhập doanh nghiệp phải nộp</t>
  </si>
  <si>
    <t xml:space="preserve"> - Lợi nhuận sau thuế thu nhập doanh nghiệp</t>
  </si>
  <si>
    <t xml:space="preserve"> - Tổng lợi nhuận kế toán trước thuế </t>
  </si>
  <si>
    <t>VII Những thông tin khác</t>
  </si>
  <si>
    <t>1. Những khoản nợ ngẫu nhiên, khoản cam kết và những thông tin tài chính khác</t>
  </si>
  <si>
    <t>2. Thông tin so sánh:</t>
  </si>
  <si>
    <t>7. Tăng, giảm tài sản cố định hữu hình:</t>
  </si>
  <si>
    <t>Nguyên giá¸ TSCĐ hữu hình</t>
  </si>
  <si>
    <t>Số dư đầu năm:</t>
  </si>
  <si>
    <t>Nhãn hiệu hàng hóa</t>
  </si>
  <si>
    <t xml:space="preserve"> - BHYT, BHXH,BHTN</t>
  </si>
  <si>
    <t xml:space="preserve">27. Thuế thu nhập doanh nghiệp phải nộp và lợi nhuận  </t>
  </si>
  <si>
    <t>3. Những thông tin khác ./.</t>
  </si>
  <si>
    <t xml:space="preserve">                                  Tổng Giám đốc</t>
  </si>
  <si>
    <t xml:space="preserve">                                  Ngô Xuân Hồng</t>
  </si>
  <si>
    <t>5. Lợi nhuận gộp về bán hàng và cung cấp dịch vụ:(20=10-11)</t>
  </si>
  <si>
    <t>Mẫu số B09a - DN</t>
  </si>
  <si>
    <t>15. Chi phí thuế thu nhập doanh nghiệp hiện hành</t>
  </si>
  <si>
    <t>16. Chi phí thuế thu nhập doanh nghiệp hoãn lại</t>
  </si>
  <si>
    <t>17. Lợi nhuận sau thuế thu nhập doanh nghiệp (60= 50-51-52)</t>
  </si>
  <si>
    <t>18. Lãi cơ bản trên cổ phiếu</t>
  </si>
  <si>
    <t xml:space="preserve">                                             Tổng giám đốc</t>
  </si>
  <si>
    <t xml:space="preserve">                                            Ngô Xuân Hồng</t>
  </si>
  <si>
    <t>12. Các khoản đầu tư tài chính dài hạn</t>
  </si>
  <si>
    <t xml:space="preserve"> - Lãi chênh lệch tỷ giá</t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</si>
  <si>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</si>
  <si>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 xml:space="preserve">74 Nguyễn Du, Hà Nội
</t>
    </r>
    <r>
      <rPr>
        <b/>
        <sz val="12"/>
        <rFont val="Times New Roman"/>
        <family val="1"/>
      </rPr>
      <t>Tel:</t>
    </r>
    <r>
      <rPr>
        <sz val="12"/>
        <rFont val="Times New Roman"/>
        <family val="1"/>
      </rPr>
      <t xml:space="preserve"> 043.8228915, </t>
    </r>
    <r>
      <rPr>
        <b/>
        <sz val="12"/>
        <rFont val="Times New Roman"/>
        <family val="1"/>
      </rPr>
      <t xml:space="preserve">Fax: </t>
    </r>
    <r>
      <rPr>
        <sz val="12"/>
        <rFont val="Times New Roman"/>
        <family val="1"/>
      </rPr>
      <t>043.9423679</t>
    </r>
  </si>
  <si>
    <t>DN - BẢNG CÂN ĐỐI KẾ TOÁN</t>
  </si>
  <si>
    <t>Báo cáo tài chính</t>
  </si>
  <si>
    <r>
      <t>Tel</t>
    </r>
    <r>
      <rPr>
        <sz val="12"/>
        <rFont val="Times New Roman"/>
        <family val="1"/>
      </rPr>
      <t xml:space="preserve">: 043.8228915, </t>
    </r>
    <r>
      <rPr>
        <b/>
        <sz val="12"/>
        <rFont val="Times New Roman"/>
        <family val="1"/>
      </rPr>
      <t>Fax</t>
    </r>
    <r>
      <rPr>
        <sz val="12"/>
        <rFont val="Times New Roman"/>
        <family val="1"/>
      </rPr>
      <t>: 043.9423679</t>
    </r>
  </si>
  <si>
    <r>
      <t xml:space="preserve">Địa chỉ: </t>
    </r>
    <r>
      <rPr>
        <sz val="12"/>
        <rFont val="Times New Roman"/>
        <family val="1"/>
      </rPr>
      <t>74 Nguyễn Du, Hà Nội</t>
    </r>
  </si>
  <si>
    <r>
      <t>Địa chỉ:</t>
    </r>
    <r>
      <rPr>
        <sz val="12"/>
        <rFont val="Times New Roman"/>
        <family val="1"/>
      </rPr>
      <t xml:space="preserve"> 74 Nguyễn Du, Hà Nội</t>
    </r>
  </si>
  <si>
    <r>
      <t xml:space="preserve">Tel: </t>
    </r>
    <r>
      <rPr>
        <sz val="12"/>
        <rFont val="Times New Roman"/>
        <family val="1"/>
      </rPr>
      <t xml:space="preserve">043.8228915, </t>
    </r>
    <r>
      <rPr>
        <b/>
        <sz val="12"/>
        <rFont val="Times New Roman"/>
        <family val="1"/>
      </rPr>
      <t>Fax:</t>
    </r>
    <r>
      <rPr>
        <sz val="12"/>
        <rFont val="Times New Roman"/>
        <family val="1"/>
      </rPr>
      <t xml:space="preserve"> 043.9423679</t>
    </r>
  </si>
  <si>
    <t xml:space="preserve">                                YEN</t>
  </si>
  <si>
    <t xml:space="preserve">                                SGD</t>
  </si>
  <si>
    <t>TỔNG CỘNG NGUỒN VỐN</t>
  </si>
  <si>
    <t>10. Vốn chủ sở hữu</t>
  </si>
  <si>
    <t xml:space="preserve">Mẫu số: Q-01d </t>
  </si>
  <si>
    <t>Mẫu số Q-02d</t>
  </si>
  <si>
    <t xml:space="preserve">Mẫu số Q-03d </t>
  </si>
  <si>
    <t>TÀI SẢN</t>
  </si>
  <si>
    <t xml:space="preserve">A - TÀI SẢN NGẮN HẠN </t>
  </si>
  <si>
    <t>Mã chỉ tiêu</t>
  </si>
  <si>
    <t>Lưu chuyển tiền thuần trong kỳ (50 = 20+30+40)</t>
  </si>
  <si>
    <t>Tiền và tương đương tiền cuối kỳ (70 = 50+60+61)</t>
  </si>
  <si>
    <t>CÁC CHỈ TIÊU NGOÀI BẢNG CÂN ĐỐI KẾ TOÁN</t>
  </si>
  <si>
    <t xml:space="preserve">    Người lập biểu                                    Kế toán trưởng</t>
  </si>
  <si>
    <t>24.1 Doanh thu bán hàng và cung cấp dịch vụ</t>
  </si>
  <si>
    <t>Tiền thu từ bán hàng, cung cấp dịch vụ và doanh thu khác</t>
  </si>
  <si>
    <t xml:space="preserve">Tiền chi nộp thuế thu nhập DN </t>
  </si>
  <si>
    <t>Lưu chuyển tiền thuần từ hoạt động kinh doanh</t>
  </si>
  <si>
    <t>Tiền thu lãi cho vay và cổ tức lợi nhuận được chia</t>
  </si>
  <si>
    <t>Cổ tức, lợi nhuận đã trả cho chủ sở hữu</t>
  </si>
  <si>
    <t>Tiền chi để mua sắm, xây dựng TSCĐ và các TS
 dài hạn khác</t>
  </si>
  <si>
    <t>Số đầu năm</t>
  </si>
  <si>
    <t xml:space="preserve">               - Chi phí tài chính khác</t>
  </si>
  <si>
    <t xml:space="preserve"> - Tiền đất, tiền thuế đất</t>
  </si>
  <si>
    <t>Đơn vị: CÔNG TY CP VẬN TẢI VÀ THUÊ TÀU</t>
  </si>
  <si>
    <r>
      <t>Đơn vị: CÔNG TY CP VẬN TẢI VÀ THUÊ TÀU
Địa chỉ:</t>
    </r>
    <r>
      <rPr>
        <sz val="12"/>
        <rFont val="Times New Roman"/>
        <family val="1"/>
      </rPr>
      <t xml:space="preserve"> 74 Nguyễn Du, Hà Nội</t>
    </r>
  </si>
  <si>
    <t>Nguyễn Hồng Phúc                          Nguyễn Thanh Thủy</t>
  </si>
  <si>
    <t>T¹i ngµy 01/01/2012</t>
  </si>
  <si>
    <t xml:space="preserve">Số cuối kỳ </t>
  </si>
  <si>
    <t>Nguyễn Hồng Phúc                         Nguyễn Thanh Thủy</t>
  </si>
  <si>
    <t>T¹i ngµy 31/12/2012</t>
  </si>
  <si>
    <t>T¹i ngµy 01/01/2013</t>
  </si>
  <si>
    <t xml:space="preserve">   Gi¶m kh¸c</t>
  </si>
  <si>
    <t xml:space="preserve"> - Phải trả CB CNV nhà nước</t>
  </si>
  <si>
    <t>Tiền chi trả vốn góp cho các chủ sở hữu, mua lại cổ phiếu của chủ doanh nghiệp đã phát hành</t>
  </si>
  <si>
    <t>Phưong tiện vận tải truyền dẫn</t>
  </si>
  <si>
    <t>Nguyễn Hồng Phúc                        Nguyễn Thanh Thủy</t>
  </si>
  <si>
    <t xml:space="preserve">            Người lập biểu                                                      Kế toán trưởng</t>
  </si>
  <si>
    <t xml:space="preserve">         Nguyễn Hồng Phúc                                           Nguyễn Thanh Thủy</t>
  </si>
  <si>
    <t>Báo cáo tài chính
Quý 4 năm tài chính 2013</t>
  </si>
  <si>
    <t>Báo cáo tài chính 
Quý 4 năm tài chính 2013</t>
  </si>
  <si>
    <t>DN - BÁO CÁO KẾT QUẢ  KINH DOANH - QUÝ 4 NĂM 2013</t>
  </si>
  <si>
    <t>Quý 4 năm tài chính 2013</t>
  </si>
  <si>
    <t xml:space="preserve">       DN- BÁO CÁO LƯU CHUYỂN TIỀN TỆ - PPTT - QUÝ IV NĂM 2013</t>
  </si>
  <si>
    <t>Lũy kế từ đầu năm đến cuối quý 4 năm nay</t>
  </si>
  <si>
    <t>Lũy kế từ đầu năm đến cuối quý 4 năm trước</t>
  </si>
  <si>
    <t>DN - BẢN THUYẾT MINH BÁO CÁO TÀI CHÍNH QUÝ IV NĂM 2013</t>
  </si>
  <si>
    <t>Quý 4 
năm nay</t>
  </si>
  <si>
    <t>Quý 4
năm trước</t>
  </si>
  <si>
    <t>Số lũy kế từ đầu năm đến cuối quý 4 (Năm nay)</t>
  </si>
  <si>
    <t>Số lũy kế từ đầu năm đến cuối quý 4 (Năm trước)</t>
  </si>
  <si>
    <t>Số dư đến 31/12/2013</t>
  </si>
  <si>
    <t xml:space="preserve"> - Tại ngày 31/12/2013</t>
  </si>
  <si>
    <t>01/01/2013 - 31/12/2013</t>
  </si>
  <si>
    <t>01/01/2012 - 31/12/2012</t>
  </si>
  <si>
    <t>01/01/2013- 31/12/2013</t>
  </si>
  <si>
    <t>Sè d­ ®Õn 31/12/2013</t>
  </si>
  <si>
    <r>
      <t>Kết quả kinh doanh giữa kỳ báo cáo quý 4 năm 2013 so với Quý 4 năm 2012:
- Lợi nhuận kế toán sau thuế thu nhập doanh nghiệp Quý 4 năm 2012 là:    363.998.632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đ.
- Lợi nhuận kế toán sau thuế thu nhập doanh nghiệp Quý 4 năm 2013 là: 1.273.664.653 đ.
</t>
    </r>
    <r>
      <rPr>
        <b/>
        <sz val="12"/>
        <color indexed="8"/>
        <rFont val="Times New Roman"/>
        <family val="1"/>
      </rPr>
      <t>Giải trình biến động kết quả kinh doanh của hai kỳ báo cáo:  
-</t>
    </r>
    <r>
      <rPr>
        <sz val="12"/>
        <color indexed="8"/>
        <rFont val="Times New Roman"/>
        <family val="1"/>
      </rPr>
      <t xml:space="preserve"> Kết quả kinh doanh quý 4 năm 2013 so với quý 4 năm 2012 tăng trên 10%  do nguyên nhân chủ yếu là tăng lãi kinh doanh hoạt động tài chính từ thu cổ tức của các khoản đầu tư tài chính dài hạn ./.
</t>
    </r>
  </si>
  <si>
    <t>Hà Nội, ngày 20 tháng 01 năm 2014</t>
  </si>
  <si>
    <t>(đã ký)                                                   (đã ký)</t>
  </si>
  <si>
    <t>(đã ký)</t>
  </si>
  <si>
    <t xml:space="preserve">                    Hà Nội, ngày 20 tháng  01  năm 2014  </t>
  </si>
  <si>
    <t xml:space="preserve">        (đã ký)                                                                             (đã ký)</t>
  </si>
  <si>
    <t>Hà Nội, ngày 20 tháng  01  năm  2014</t>
  </si>
  <si>
    <t>(đã ký)                                                     (đã ký)</t>
  </si>
  <si>
    <t xml:space="preserve">            Hà Nội, ngày 20 tháng 01 năm 2014</t>
  </si>
  <si>
    <t xml:space="preserve">     (đã ký)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</si>
</sst>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&quot;₫&quot;;\-#,##0&quot;₫&quot;"/>
    <numFmt numFmtId="173" formatCode="#,##0&quot;₫&quot;;[Red]\-#,##0&quot;₫&quot;"/>
    <numFmt numFmtId="174" formatCode="#,##0.00&quot;₫&quot;;\-#,##0.00&quot;₫&quot;"/>
    <numFmt numFmtId="175" formatCode="#,##0.00&quot;₫&quot;;[Red]\-#,##0.00&quot;₫&quot;"/>
    <numFmt numFmtId="176" formatCode="_-* #,##0&quot;₫&quot;_-;\-* #,##0&quot;₫&quot;_-;_-* &quot;-&quot;&quot;₫&quot;_-;_-@_-"/>
    <numFmt numFmtId="177" formatCode="_-* #,##0_₫_-;\-* #,##0_₫_-;_-* &quot;-&quot;_₫_-;_-@_-"/>
    <numFmt numFmtId="178" formatCode="_-* #,##0.00&quot;₫&quot;_-;\-* #,##0.00&quot;₫&quot;_-;_-* &quot;-&quot;??&quot;₫&quot;_-;_-@_-"/>
    <numFmt numFmtId="179" formatCode="_-* #,##0.00_₫_-;\-* #,##0.00_₫_-;_-* &quot;-&quot;??_₫_-;_-@_-"/>
    <numFmt numFmtId="180" formatCode="_ * #,##0.00_ ;_ * \-#,##0.00_ ;_ * &quot;-&quot;??_ ;_ @_ "/>
    <numFmt numFmtId="181" formatCode="#,##0;[Red]#,##0"/>
    <numFmt numFmtId="182" formatCode="#,##0_ ;[Red]\-#,##0\ "/>
    <numFmt numFmtId="183" formatCode="_(* #,##0_);_(* \(#,##0\);_(* &quot;-&quot;??_);_(@_)"/>
    <numFmt numFmtId="184" formatCode="0_);[Red]\(0\)"/>
    <numFmt numFmtId="185" formatCode="[$-409]dddd\,\ mmmm\ dd\,\ yyyy"/>
    <numFmt numFmtId="186" formatCode="mm/dd/yy;@"/>
    <numFmt numFmtId="187" formatCode="m/d/yyyy;@"/>
    <numFmt numFmtId="188" formatCode="[$-409]h:mm:ss\ AM/PM"/>
    <numFmt numFmtId="189" formatCode="#,##0.0;[Red]#,##0.0"/>
    <numFmt numFmtId="190" formatCode="mm/dd/yyyy"/>
    <numFmt numFmtId="191" formatCode="00000"/>
    <numFmt numFmtId="192" formatCode="mm/dd/yy"/>
    <numFmt numFmtId="193" formatCode="0.00;[Red]0.00"/>
    <numFmt numFmtId="194" formatCode="0.00_);\(0.00\)"/>
    <numFmt numFmtId="195" formatCode="#,##0.000"/>
  </numFmts>
  <fonts count="71">
    <font>
      <sz val="12"/>
      <name val=".VnTime"/>
      <family val="0"/>
    </font>
    <font>
      <b/>
      <sz val="12"/>
      <name val=".VnTime"/>
      <family val="2"/>
    </font>
    <font>
      <i/>
      <sz val="12"/>
      <name val=".VnTime"/>
      <family val="2"/>
    </font>
    <font>
      <sz val="10"/>
      <name val=".VnTime"/>
      <family val="2"/>
    </font>
    <font>
      <b/>
      <sz val="10"/>
      <name val=".VnTime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0"/>
      <color indexed="8"/>
      <name val=".VnTime"/>
      <family val="2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.5"/>
      <name val="Times New Roman"/>
      <family val="1"/>
    </font>
    <font>
      <i/>
      <sz val="12.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.VnTime"/>
      <family val="2"/>
    </font>
    <font>
      <sz val="8"/>
      <name val=".VnTime"/>
      <family val="2"/>
    </font>
    <font>
      <i/>
      <sz val="12"/>
      <color indexed="8"/>
      <name val="Times New Roman"/>
      <family val="1"/>
    </font>
    <font>
      <sz val="12"/>
      <color indexed="10"/>
      <name val=".VnTime"/>
      <family val="2"/>
    </font>
    <font>
      <sz val="10"/>
      <color indexed="9"/>
      <name val=".VnTime"/>
      <family val="2"/>
    </font>
    <font>
      <sz val="10"/>
      <color indexed="20"/>
      <name val=".VnTime"/>
      <family val="2"/>
    </font>
    <font>
      <b/>
      <sz val="10"/>
      <color indexed="52"/>
      <name val=".VnTime"/>
      <family val="2"/>
    </font>
    <font>
      <b/>
      <sz val="10"/>
      <color indexed="9"/>
      <name val=".VnTime"/>
      <family val="2"/>
    </font>
    <font>
      <i/>
      <sz val="10"/>
      <color indexed="23"/>
      <name val=".VnTime"/>
      <family val="2"/>
    </font>
    <font>
      <sz val="10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0"/>
      <color indexed="62"/>
      <name val=".VnTime"/>
      <family val="2"/>
    </font>
    <font>
      <sz val="10"/>
      <color indexed="52"/>
      <name val=".VnTime"/>
      <family val="2"/>
    </font>
    <font>
      <sz val="10"/>
      <color indexed="60"/>
      <name val=".VnTime"/>
      <family val="2"/>
    </font>
    <font>
      <b/>
      <sz val="10"/>
      <color indexed="63"/>
      <name val=".VnTime"/>
      <family val="2"/>
    </font>
    <font>
      <b/>
      <sz val="18"/>
      <color indexed="56"/>
      <name val="Cambria"/>
      <family val="2"/>
    </font>
    <font>
      <sz val="10"/>
      <color indexed="10"/>
      <name val=".VnTime"/>
      <family val="2"/>
    </font>
    <font>
      <i/>
      <sz val="12"/>
      <color indexed="8"/>
      <name val=".VnTime"/>
      <family val="2"/>
    </font>
    <font>
      <sz val="11"/>
      <color indexed="10"/>
      <name val="Times New Roman"/>
      <family val="1"/>
    </font>
    <font>
      <sz val="10"/>
      <color theme="1"/>
      <name val=".VnTime"/>
      <family val="2"/>
    </font>
    <font>
      <sz val="10"/>
      <color theme="0"/>
      <name val=".VnTime"/>
      <family val="2"/>
    </font>
    <font>
      <sz val="10"/>
      <color rgb="FF9C0006"/>
      <name val=".VnTime"/>
      <family val="2"/>
    </font>
    <font>
      <b/>
      <sz val="10"/>
      <color rgb="FFFA7D00"/>
      <name val=".VnTime"/>
      <family val="2"/>
    </font>
    <font>
      <b/>
      <sz val="10"/>
      <color theme="0"/>
      <name val=".VnTime"/>
      <family val="2"/>
    </font>
    <font>
      <i/>
      <sz val="10"/>
      <color rgb="FF7F7F7F"/>
      <name val=".VnTime"/>
      <family val="2"/>
    </font>
    <font>
      <sz val="10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0"/>
      <color rgb="FF3F3F76"/>
      <name val=".VnTime"/>
      <family val="2"/>
    </font>
    <font>
      <sz val="10"/>
      <color rgb="FFFA7D00"/>
      <name val=".VnTime"/>
      <family val="2"/>
    </font>
    <font>
      <sz val="10"/>
      <color rgb="FF9C6500"/>
      <name val=".VnTime"/>
      <family val="2"/>
    </font>
    <font>
      <b/>
      <sz val="10"/>
      <color rgb="FF3F3F3F"/>
      <name val=".VnTime"/>
      <family val="2"/>
    </font>
    <font>
      <b/>
      <sz val="18"/>
      <color theme="3"/>
      <name val="Cambria"/>
      <family val="2"/>
    </font>
    <font>
      <b/>
      <sz val="10"/>
      <color theme="1"/>
      <name val=".VnTime"/>
      <family val="2"/>
    </font>
    <font>
      <sz val="10"/>
      <color rgb="FFFF0000"/>
      <name val=".VnTime"/>
      <family val="2"/>
    </font>
    <font>
      <sz val="12"/>
      <color theme="1"/>
      <name val="Times New Roman"/>
      <family val="1"/>
    </font>
    <font>
      <i/>
      <sz val="12"/>
      <color theme="1"/>
      <name val=".VnTime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0" fillId="0" borderId="0" applyFont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 horizontal="right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3" fontId="0" fillId="33" borderId="21" xfId="0" applyNumberFormat="1" applyFont="1" applyFill="1" applyBorder="1" applyAlignment="1">
      <alignment horizontal="right"/>
    </xf>
    <xf numFmtId="0" fontId="2" fillId="33" borderId="22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3" fontId="0" fillId="33" borderId="22" xfId="0" applyNumberFormat="1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center"/>
    </xf>
    <xf numFmtId="0" fontId="0" fillId="33" borderId="25" xfId="0" applyFill="1" applyBorder="1" applyAlignment="1">
      <alignment horizontal="center" vertical="center" wrapText="1"/>
    </xf>
    <xf numFmtId="0" fontId="1" fillId="33" borderId="15" xfId="0" applyFont="1" applyFill="1" applyBorder="1" applyAlignment="1">
      <alignment/>
    </xf>
    <xf numFmtId="0" fontId="0" fillId="33" borderId="12" xfId="0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3" fontId="3" fillId="33" borderId="24" xfId="0" applyNumberFormat="1" applyFon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23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20" xfId="0" applyNumberFormat="1" applyFill="1" applyBorder="1" applyAlignment="1">
      <alignment/>
    </xf>
    <xf numFmtId="3" fontId="0" fillId="33" borderId="15" xfId="0" applyNumberForma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2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0" xfId="55" applyFont="1" applyFill="1" applyBorder="1">
      <alignment/>
      <protection/>
    </xf>
    <xf numFmtId="0" fontId="7" fillId="0" borderId="0" xfId="55" applyFont="1" applyFill="1" applyBorder="1">
      <alignment/>
      <protection/>
    </xf>
    <xf numFmtId="0" fontId="7" fillId="0" borderId="0" xfId="0" applyFont="1" applyBorder="1" applyAlignment="1">
      <alignment horizontal="center"/>
    </xf>
    <xf numFmtId="37" fontId="3" fillId="33" borderId="24" xfId="0" applyNumberFormat="1" applyFont="1" applyFill="1" applyBorder="1" applyAlignment="1">
      <alignment/>
    </xf>
    <xf numFmtId="3" fontId="4" fillId="33" borderId="24" xfId="0" applyNumberFormat="1" applyFont="1" applyFill="1" applyBorder="1" applyAlignment="1">
      <alignment/>
    </xf>
    <xf numFmtId="37" fontId="4" fillId="33" borderId="18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3" fontId="11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7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" fontId="7" fillId="0" borderId="26" xfId="0" applyNumberFormat="1" applyFont="1" applyBorder="1" applyAlignment="1">
      <alignment horizontal="center" vertical="center" wrapText="1"/>
    </xf>
    <xf numFmtId="190" fontId="7" fillId="0" borderId="2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3" fontId="7" fillId="0" borderId="27" xfId="0" applyNumberFormat="1" applyFont="1" applyBorder="1" applyAlignment="1">
      <alignment horizontal="center"/>
    </xf>
    <xf numFmtId="3" fontId="7" fillId="0" borderId="27" xfId="0" applyNumberFormat="1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8" xfId="0" applyFont="1" applyBorder="1" applyAlignment="1">
      <alignment horizontal="center"/>
    </xf>
    <xf numFmtId="3" fontId="7" fillId="0" borderId="28" xfId="0" applyNumberFormat="1" applyFont="1" applyBorder="1" applyAlignment="1">
      <alignment horizontal="center"/>
    </xf>
    <xf numFmtId="3" fontId="7" fillId="0" borderId="28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/>
    </xf>
    <xf numFmtId="37" fontId="6" fillId="0" borderId="28" xfId="0" applyNumberFormat="1" applyFont="1" applyBorder="1" applyAlignment="1">
      <alignment/>
    </xf>
    <xf numFmtId="41" fontId="6" fillId="0" borderId="28" xfId="0" applyNumberFormat="1" applyFont="1" applyBorder="1" applyAlignment="1">
      <alignment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/>
    </xf>
    <xf numFmtId="3" fontId="6" fillId="0" borderId="28" xfId="0" applyNumberFormat="1" applyFont="1" applyBorder="1" applyAlignment="1" quotePrefix="1">
      <alignment horizontal="center"/>
    </xf>
    <xf numFmtId="37" fontId="6" fillId="0" borderId="28" xfId="0" applyNumberFormat="1" applyFont="1" applyBorder="1" applyAlignment="1" quotePrefix="1">
      <alignment horizontal="right"/>
    </xf>
    <xf numFmtId="0" fontId="7" fillId="0" borderId="30" xfId="0" applyFont="1" applyBorder="1" applyAlignment="1">
      <alignment/>
    </xf>
    <xf numFmtId="0" fontId="7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3" fontId="6" fillId="0" borderId="30" xfId="0" applyNumberFormat="1" applyFont="1" applyBorder="1" applyAlignment="1">
      <alignment horizontal="center"/>
    </xf>
    <xf numFmtId="3" fontId="6" fillId="0" borderId="30" xfId="0" applyNumberFormat="1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1" xfId="0" applyFont="1" applyBorder="1" applyAlignment="1">
      <alignment horizontal="center"/>
    </xf>
    <xf numFmtId="3" fontId="6" fillId="0" borderId="31" xfId="0" applyNumberFormat="1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25" xfId="0" applyFont="1" applyBorder="1" applyAlignment="1">
      <alignment/>
    </xf>
    <xf numFmtId="3" fontId="6" fillId="0" borderId="25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3" fontId="6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6" fillId="0" borderId="28" xfId="0" applyFont="1" applyBorder="1" applyAlignment="1" quotePrefix="1">
      <alignment/>
    </xf>
    <xf numFmtId="0" fontId="6" fillId="0" borderId="27" xfId="0" applyFont="1" applyBorder="1" applyAlignment="1">
      <alignment/>
    </xf>
    <xf numFmtId="3" fontId="6" fillId="0" borderId="27" xfId="0" applyNumberFormat="1" applyFont="1" applyBorder="1" applyAlignment="1">
      <alignment/>
    </xf>
    <xf numFmtId="43" fontId="6" fillId="0" borderId="28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30" xfId="0" applyNumberFormat="1" applyFont="1" applyBorder="1" applyAlignment="1">
      <alignment/>
    </xf>
    <xf numFmtId="3" fontId="7" fillId="0" borderId="31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27" xfId="0" applyFont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7" fillId="33" borderId="20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8" fillId="33" borderId="17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3" fontId="6" fillId="33" borderId="11" xfId="0" applyNumberFormat="1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3" fontId="20" fillId="33" borderId="13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3" fontId="7" fillId="33" borderId="13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22" fillId="33" borderId="26" xfId="0" applyNumberFormat="1" applyFont="1" applyFill="1" applyBorder="1" applyAlignment="1">
      <alignment horizontal="right"/>
    </xf>
    <xf numFmtId="3" fontId="22" fillId="33" borderId="17" xfId="0" applyNumberFormat="1" applyFont="1" applyFill="1" applyBorder="1" applyAlignment="1">
      <alignment horizontal="right"/>
    </xf>
    <xf numFmtId="3" fontId="15" fillId="33" borderId="17" xfId="0" applyNumberFormat="1" applyFont="1" applyFill="1" applyBorder="1" applyAlignment="1">
      <alignment horizontal="right"/>
    </xf>
    <xf numFmtId="3" fontId="15" fillId="33" borderId="26" xfId="0" applyNumberFormat="1" applyFont="1" applyFill="1" applyBorder="1" applyAlignment="1">
      <alignment horizontal="right"/>
    </xf>
    <xf numFmtId="3" fontId="15" fillId="33" borderId="23" xfId="0" applyNumberFormat="1" applyFont="1" applyFill="1" applyBorder="1" applyAlignment="1">
      <alignment horizontal="right"/>
    </xf>
    <xf numFmtId="0" fontId="21" fillId="33" borderId="1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3" fontId="22" fillId="33" borderId="24" xfId="0" applyNumberFormat="1" applyFont="1" applyFill="1" applyBorder="1" applyAlignment="1">
      <alignment horizontal="right"/>
    </xf>
    <xf numFmtId="3" fontId="22" fillId="33" borderId="0" xfId="0" applyNumberFormat="1" applyFont="1" applyFill="1" applyBorder="1" applyAlignment="1">
      <alignment horizontal="right"/>
    </xf>
    <xf numFmtId="3" fontId="21" fillId="33" borderId="0" xfId="0" applyNumberFormat="1" applyFont="1" applyFill="1" applyBorder="1" applyAlignment="1">
      <alignment horizontal="right"/>
    </xf>
    <xf numFmtId="3" fontId="15" fillId="33" borderId="24" xfId="0" applyNumberFormat="1" applyFont="1" applyFill="1" applyBorder="1" applyAlignment="1">
      <alignment horizontal="right"/>
    </xf>
    <xf numFmtId="3" fontId="21" fillId="33" borderId="11" xfId="0" applyNumberFormat="1" applyFont="1" applyFill="1" applyBorder="1" applyAlignment="1">
      <alignment horizontal="right"/>
    </xf>
    <xf numFmtId="0" fontId="15" fillId="33" borderId="10" xfId="0" applyFont="1" applyFill="1" applyBorder="1" applyAlignment="1">
      <alignment/>
    </xf>
    <xf numFmtId="3" fontId="15" fillId="33" borderId="0" xfId="0" applyNumberFormat="1" applyFont="1" applyFill="1" applyBorder="1" applyAlignment="1">
      <alignment horizontal="right"/>
    </xf>
    <xf numFmtId="3" fontId="15" fillId="33" borderId="11" xfId="0" applyNumberFormat="1" applyFont="1" applyFill="1" applyBorder="1" applyAlignment="1">
      <alignment horizontal="right"/>
    </xf>
    <xf numFmtId="0" fontId="15" fillId="33" borderId="19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3" fontId="22" fillId="33" borderId="18" xfId="0" applyNumberFormat="1" applyFont="1" applyFill="1" applyBorder="1" applyAlignment="1">
      <alignment horizontal="right"/>
    </xf>
    <xf numFmtId="3" fontId="22" fillId="33" borderId="20" xfId="0" applyNumberFormat="1" applyFont="1" applyFill="1" applyBorder="1" applyAlignment="1">
      <alignment horizontal="right"/>
    </xf>
    <xf numFmtId="3" fontId="21" fillId="33" borderId="20" xfId="0" applyNumberFormat="1" applyFont="1" applyFill="1" applyBorder="1" applyAlignment="1">
      <alignment horizontal="right"/>
    </xf>
    <xf numFmtId="3" fontId="15" fillId="33" borderId="18" xfId="0" applyNumberFormat="1" applyFont="1" applyFill="1" applyBorder="1" applyAlignment="1">
      <alignment horizontal="right"/>
    </xf>
    <xf numFmtId="3" fontId="21" fillId="33" borderId="15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22" fillId="33" borderId="23" xfId="0" applyNumberFormat="1" applyFont="1" applyFill="1" applyBorder="1" applyAlignment="1">
      <alignment horizontal="right"/>
    </xf>
    <xf numFmtId="3" fontId="21" fillId="33" borderId="24" xfId="0" applyNumberFormat="1" applyFont="1" applyFill="1" applyBorder="1" applyAlignment="1">
      <alignment horizontal="right"/>
    </xf>
    <xf numFmtId="3" fontId="21" fillId="33" borderId="18" xfId="0" applyNumberFormat="1" applyFont="1" applyFill="1" applyBorder="1" applyAlignment="1">
      <alignment horizontal="right"/>
    </xf>
    <xf numFmtId="0" fontId="15" fillId="33" borderId="12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3" fontId="22" fillId="33" borderId="13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15" fillId="33" borderId="13" xfId="0" applyNumberFormat="1" applyFont="1" applyFill="1" applyBorder="1" applyAlignment="1">
      <alignment horizontal="right"/>
    </xf>
    <xf numFmtId="3" fontId="21" fillId="33" borderId="14" xfId="0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/>
    </xf>
    <xf numFmtId="3" fontId="6" fillId="33" borderId="23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21" fillId="33" borderId="19" xfId="0" applyFont="1" applyFill="1" applyBorder="1" applyAlignment="1">
      <alignment/>
    </xf>
    <xf numFmtId="0" fontId="15" fillId="33" borderId="20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6" fillId="33" borderId="10" xfId="0" applyNumberFormat="1" applyFont="1" applyFill="1" applyBorder="1" applyAlignment="1" quotePrefix="1">
      <alignment horizontal="right"/>
    </xf>
    <xf numFmtId="3" fontId="6" fillId="33" borderId="0" xfId="0" applyNumberFormat="1" applyFont="1" applyFill="1" applyBorder="1" applyAlignment="1" quotePrefix="1">
      <alignment horizontal="right"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0" fontId="7" fillId="33" borderId="20" xfId="0" applyFont="1" applyFill="1" applyBorder="1" applyAlignment="1">
      <alignment/>
    </xf>
    <xf numFmtId="3" fontId="7" fillId="33" borderId="20" xfId="0" applyNumberFormat="1" applyFon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3" fontId="6" fillId="33" borderId="17" xfId="0" applyNumberFormat="1" applyFont="1" applyFill="1" applyBorder="1" applyAlignment="1">
      <alignment horizontal="right"/>
    </xf>
    <xf numFmtId="0" fontId="7" fillId="33" borderId="17" xfId="0" applyFont="1" applyFill="1" applyBorder="1" applyAlignment="1">
      <alignment/>
    </xf>
    <xf numFmtId="3" fontId="6" fillId="33" borderId="12" xfId="0" applyNumberFormat="1" applyFont="1" applyFill="1" applyBorder="1" applyAlignment="1">
      <alignment horizontal="center"/>
    </xf>
    <xf numFmtId="3" fontId="6" fillId="33" borderId="13" xfId="0" applyNumberFormat="1" applyFont="1" applyFill="1" applyBorder="1" applyAlignment="1">
      <alignment horizontal="center"/>
    </xf>
    <xf numFmtId="3" fontId="6" fillId="33" borderId="14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6" fillId="33" borderId="20" xfId="0" applyNumberFormat="1" applyFont="1" applyFill="1" applyBorder="1" applyAlignment="1">
      <alignment horizontal="right"/>
    </xf>
    <xf numFmtId="0" fontId="6" fillId="0" borderId="20" xfId="0" applyFont="1" applyFill="1" applyBorder="1" applyAlignment="1">
      <alignment/>
    </xf>
    <xf numFmtId="3" fontId="6" fillId="0" borderId="2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3" fontId="23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/>
    </xf>
    <xf numFmtId="3" fontId="7" fillId="33" borderId="0" xfId="0" applyNumberFormat="1" applyFont="1" applyFill="1" applyBorder="1" applyAlignment="1">
      <alignment horizontal="center"/>
    </xf>
    <xf numFmtId="0" fontId="7" fillId="0" borderId="0" xfId="55" applyFont="1" applyFill="1" applyBorder="1" applyAlignment="1">
      <alignment/>
      <protection/>
    </xf>
    <xf numFmtId="0" fontId="7" fillId="0" borderId="0" xfId="0" applyFont="1" applyAlignment="1">
      <alignment horizontal="right"/>
    </xf>
    <xf numFmtId="0" fontId="6" fillId="33" borderId="0" xfId="0" applyFont="1" applyFill="1" applyBorder="1" applyAlignment="1">
      <alignment horizontal="left"/>
    </xf>
    <xf numFmtId="0" fontId="13" fillId="33" borderId="1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7" fillId="0" borderId="0" xfId="0" applyFont="1" applyAlignment="1">
      <alignment/>
    </xf>
    <xf numFmtId="0" fontId="21" fillId="33" borderId="0" xfId="0" applyFont="1" applyFill="1" applyBorder="1" applyAlignment="1">
      <alignment/>
    </xf>
    <xf numFmtId="41" fontId="15" fillId="33" borderId="0" xfId="0" applyNumberFormat="1" applyFont="1" applyFill="1" applyBorder="1" applyAlignment="1">
      <alignment horizontal="right"/>
    </xf>
    <xf numFmtId="41" fontId="15" fillId="33" borderId="24" xfId="0" applyNumberFormat="1" applyFont="1" applyFill="1" applyBorder="1" applyAlignment="1">
      <alignment horizontal="right"/>
    </xf>
    <xf numFmtId="41" fontId="21" fillId="33" borderId="11" xfId="0" applyNumberFormat="1" applyFont="1" applyFill="1" applyBorder="1" applyAlignment="1">
      <alignment horizontal="right"/>
    </xf>
    <xf numFmtId="0" fontId="25" fillId="33" borderId="20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3" fontId="15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5" fillId="0" borderId="27" xfId="0" applyFont="1" applyBorder="1" applyAlignment="1" quotePrefix="1">
      <alignment horizontal="center"/>
    </xf>
    <xf numFmtId="0" fontId="15" fillId="0" borderId="27" xfId="0" applyFont="1" applyBorder="1" applyAlignment="1">
      <alignment horizontal="center"/>
    </xf>
    <xf numFmtId="3" fontId="15" fillId="0" borderId="27" xfId="0" applyNumberFormat="1" applyFont="1" applyBorder="1" applyAlignment="1">
      <alignment/>
    </xf>
    <xf numFmtId="0" fontId="15" fillId="0" borderId="28" xfId="0" applyFont="1" applyBorder="1" applyAlignment="1">
      <alignment/>
    </xf>
    <xf numFmtId="0" fontId="15" fillId="0" borderId="28" xfId="0" applyFont="1" applyBorder="1" applyAlignment="1" quotePrefix="1">
      <alignment horizontal="center"/>
    </xf>
    <xf numFmtId="0" fontId="15" fillId="0" borderId="28" xfId="0" applyFont="1" applyBorder="1" applyAlignment="1">
      <alignment horizontal="center"/>
    </xf>
    <xf numFmtId="3" fontId="15" fillId="0" borderId="28" xfId="0" applyNumberFormat="1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30" xfId="0" applyFont="1" applyBorder="1" applyAlignment="1">
      <alignment horizontal="center"/>
    </xf>
    <xf numFmtId="3" fontId="15" fillId="0" borderId="30" xfId="0" applyNumberFormat="1" applyFont="1" applyBorder="1" applyAlignment="1">
      <alignment/>
    </xf>
    <xf numFmtId="0" fontId="15" fillId="0" borderId="30" xfId="0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0" fontId="27" fillId="0" borderId="29" xfId="0" applyFont="1" applyBorder="1" applyAlignment="1">
      <alignment/>
    </xf>
    <xf numFmtId="0" fontId="27" fillId="0" borderId="29" xfId="0" applyFont="1" applyBorder="1" applyAlignment="1">
      <alignment horizontal="center"/>
    </xf>
    <xf numFmtId="3" fontId="28" fillId="0" borderId="29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9" fillId="0" borderId="28" xfId="0" applyNumberFormat="1" applyFont="1" applyBorder="1" applyAlignment="1">
      <alignment/>
    </xf>
    <xf numFmtId="0" fontId="15" fillId="0" borderId="31" xfId="0" applyFont="1" applyBorder="1" applyAlignment="1">
      <alignment/>
    </xf>
    <xf numFmtId="0" fontId="15" fillId="0" borderId="31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29" fillId="0" borderId="30" xfId="0" applyNumberFormat="1" applyFont="1" applyBorder="1" applyAlignment="1">
      <alignment/>
    </xf>
    <xf numFmtId="3" fontId="30" fillId="33" borderId="24" xfId="0" applyNumberFormat="1" applyFont="1" applyFill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37" fontId="21" fillId="0" borderId="30" xfId="0" applyNumberFormat="1" applyFont="1" applyBorder="1" applyAlignment="1">
      <alignment/>
    </xf>
    <xf numFmtId="2" fontId="7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19" xfId="0" applyFont="1" applyFill="1" applyBorder="1" applyAlignment="1">
      <alignment/>
    </xf>
    <xf numFmtId="3" fontId="6" fillId="33" borderId="12" xfId="0" applyNumberFormat="1" applyFont="1" applyFill="1" applyBorder="1" applyAlignment="1" quotePrefix="1">
      <alignment horizontal="right"/>
    </xf>
    <xf numFmtId="0" fontId="7" fillId="0" borderId="25" xfId="0" applyFont="1" applyBorder="1" applyAlignment="1">
      <alignment horizontal="left"/>
    </xf>
    <xf numFmtId="0" fontId="23" fillId="33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21" fillId="0" borderId="25" xfId="0" applyNumberFormat="1" applyFont="1" applyBorder="1" applyAlignment="1">
      <alignment horizontal="center" vertical="center" wrapText="1"/>
    </xf>
    <xf numFmtId="49" fontId="21" fillId="0" borderId="25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26" xfId="0" applyNumberFormat="1" applyFont="1" applyBorder="1" applyAlignment="1">
      <alignment horizontal="center" vertical="top"/>
    </xf>
    <xf numFmtId="49" fontId="21" fillId="0" borderId="26" xfId="0" applyNumberFormat="1" applyFont="1" applyBorder="1" applyAlignment="1">
      <alignment vertical="top" wrapText="1"/>
    </xf>
    <xf numFmtId="49" fontId="15" fillId="0" borderId="26" xfId="0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center" vertical="top"/>
    </xf>
    <xf numFmtId="3" fontId="15" fillId="0" borderId="24" xfId="0" applyNumberFormat="1" applyFont="1" applyBorder="1" applyAlignment="1">
      <alignment vertical="top" wrapText="1"/>
    </xf>
    <xf numFmtId="3" fontId="15" fillId="0" borderId="24" xfId="42" applyNumberFormat="1" applyFont="1" applyBorder="1" applyAlignment="1">
      <alignment horizontal="right" vertical="top"/>
    </xf>
    <xf numFmtId="3" fontId="27" fillId="0" borderId="24" xfId="0" applyNumberFormat="1" applyFont="1" applyBorder="1" applyAlignment="1">
      <alignment horizontal="center" vertical="top"/>
    </xf>
    <xf numFmtId="37" fontId="15" fillId="0" borderId="24" xfId="42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center" vertical="top"/>
    </xf>
    <xf numFmtId="3" fontId="21" fillId="0" borderId="24" xfId="0" applyNumberFormat="1" applyFont="1" applyBorder="1" applyAlignment="1">
      <alignment vertical="top" wrapText="1"/>
    </xf>
    <xf numFmtId="37" fontId="21" fillId="0" borderId="24" xfId="42" applyNumberFormat="1" applyFont="1" applyBorder="1" applyAlignment="1">
      <alignment vertical="top"/>
    </xf>
    <xf numFmtId="3" fontId="15" fillId="0" borderId="24" xfId="0" applyNumberFormat="1" applyFont="1" applyBorder="1" applyAlignment="1">
      <alignment horizontal="right" vertical="top"/>
    </xf>
    <xf numFmtId="37" fontId="15" fillId="0" borderId="24" xfId="0" applyNumberFormat="1" applyFont="1" applyBorder="1" applyAlignment="1">
      <alignment horizontal="right" vertical="top"/>
    </xf>
    <xf numFmtId="3" fontId="21" fillId="0" borderId="24" xfId="0" applyNumberFormat="1" applyFont="1" applyBorder="1" applyAlignment="1">
      <alignment horizontal="right" vertical="top"/>
    </xf>
    <xf numFmtId="3" fontId="21" fillId="0" borderId="18" xfId="0" applyNumberFormat="1" applyFont="1" applyBorder="1" applyAlignment="1">
      <alignment horizontal="center" vertical="top"/>
    </xf>
    <xf numFmtId="3" fontId="21" fillId="0" borderId="18" xfId="0" applyNumberFormat="1" applyFont="1" applyBorder="1" applyAlignment="1">
      <alignment vertical="top" wrapText="1"/>
    </xf>
    <xf numFmtId="3" fontId="15" fillId="0" borderId="18" xfId="0" applyNumberFormat="1" applyFont="1" applyBorder="1" applyAlignment="1">
      <alignment horizontal="center" vertical="top"/>
    </xf>
    <xf numFmtId="181" fontId="21" fillId="0" borderId="18" xfId="42" applyNumberFormat="1" applyFont="1" applyBorder="1" applyAlignment="1">
      <alignment vertical="top"/>
    </xf>
    <xf numFmtId="3" fontId="21" fillId="0" borderId="0" xfId="0" applyNumberFormat="1" applyFont="1" applyBorder="1" applyAlignment="1">
      <alignment horizontal="center" vertical="top"/>
    </xf>
    <xf numFmtId="3" fontId="21" fillId="0" borderId="0" xfId="0" applyNumberFormat="1" applyFont="1" applyBorder="1" applyAlignment="1">
      <alignment vertical="top" wrapText="1"/>
    </xf>
    <xf numFmtId="3" fontId="15" fillId="0" borderId="0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3" fontId="22" fillId="0" borderId="24" xfId="0" applyNumberFormat="1" applyFont="1" applyBorder="1" applyAlignment="1">
      <alignment horizontal="right"/>
    </xf>
    <xf numFmtId="0" fontId="33" fillId="0" borderId="0" xfId="0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55" applyNumberFormat="1" applyFont="1" applyFill="1" applyBorder="1" applyAlignment="1">
      <alignment/>
      <protection/>
    </xf>
    <xf numFmtId="3" fontId="21" fillId="0" borderId="24" xfId="42" applyNumberFormat="1" applyFont="1" applyBorder="1" applyAlignment="1">
      <alignment vertical="top"/>
    </xf>
    <xf numFmtId="3" fontId="13" fillId="0" borderId="28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/>
    </xf>
    <xf numFmtId="37" fontId="6" fillId="0" borderId="28" xfId="56" applyNumberFormat="1" applyFont="1" applyBorder="1">
      <alignment/>
      <protection/>
    </xf>
    <xf numFmtId="3" fontId="68" fillId="0" borderId="28" xfId="0" applyNumberFormat="1" applyFont="1" applyBorder="1" applyAlignment="1">
      <alignment/>
    </xf>
    <xf numFmtId="4" fontId="15" fillId="0" borderId="31" xfId="0" applyNumberFormat="1" applyFont="1" applyBorder="1" applyAlignment="1">
      <alignment/>
    </xf>
    <xf numFmtId="37" fontId="68" fillId="0" borderId="28" xfId="0" applyNumberFormat="1" applyFont="1" applyBorder="1" applyAlignment="1">
      <alignment/>
    </xf>
    <xf numFmtId="3" fontId="68" fillId="34" borderId="28" xfId="0" applyNumberFormat="1" applyFont="1" applyFill="1" applyBorder="1" applyAlignment="1">
      <alignment/>
    </xf>
    <xf numFmtId="37" fontId="21" fillId="0" borderId="24" xfId="42" applyNumberFormat="1" applyFont="1" applyBorder="1" applyAlignment="1">
      <alignment horizontal="right" vertical="top"/>
    </xf>
    <xf numFmtId="181" fontId="21" fillId="0" borderId="24" xfId="42" applyNumberFormat="1" applyFont="1" applyBorder="1" applyAlignment="1">
      <alignment vertical="top"/>
    </xf>
    <xf numFmtId="4" fontId="15" fillId="0" borderId="0" xfId="0" applyNumberFormat="1" applyFont="1" applyBorder="1" applyAlignment="1">
      <alignment/>
    </xf>
    <xf numFmtId="3" fontId="69" fillId="0" borderId="0" xfId="0" applyNumberFormat="1" applyFont="1" applyAlignment="1">
      <alignment/>
    </xf>
    <xf numFmtId="41" fontId="70" fillId="34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3" fontId="21" fillId="0" borderId="24" xfId="42" applyNumberFormat="1" applyFont="1" applyBorder="1" applyAlignment="1">
      <alignment horizontal="right" vertical="top"/>
    </xf>
    <xf numFmtId="0" fontId="10" fillId="0" borderId="0" xfId="55" applyFont="1" applyFill="1" applyBorder="1">
      <alignment/>
      <protection/>
    </xf>
    <xf numFmtId="0" fontId="10" fillId="0" borderId="0" xfId="55" applyFont="1" applyFill="1" applyBorder="1" applyAlignment="1">
      <alignment horizontal="right"/>
      <protection/>
    </xf>
    <xf numFmtId="0" fontId="10" fillId="33" borderId="0" xfId="0" applyFont="1" applyFill="1" applyBorder="1" applyAlignment="1">
      <alignment/>
    </xf>
    <xf numFmtId="3" fontId="10" fillId="33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4" fontId="10" fillId="0" borderId="26" xfId="0" applyNumberFormat="1" applyFont="1" applyBorder="1" applyAlignment="1">
      <alignment horizontal="center" vertical="center" wrapText="1"/>
    </xf>
    <xf numFmtId="14" fontId="6" fillId="0" borderId="18" xfId="0" applyNumberFormat="1" applyFont="1" applyBorder="1" applyAlignment="1">
      <alignment vertical="center" wrapText="1"/>
    </xf>
    <xf numFmtId="0" fontId="8" fillId="0" borderId="20" xfId="0" applyFont="1" applyBorder="1" applyAlignment="1">
      <alignment horizontal="right"/>
    </xf>
    <xf numFmtId="0" fontId="12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26" fillId="0" borderId="26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/>
    </xf>
    <xf numFmtId="190" fontId="26" fillId="0" borderId="26" xfId="0" applyNumberFormat="1" applyFont="1" applyBorder="1" applyAlignment="1">
      <alignment horizontal="center" vertical="center" wrapText="1"/>
    </xf>
    <xf numFmtId="190" fontId="26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55" applyFont="1" applyFill="1" applyBorder="1" applyAlignment="1">
      <alignment horizontal="left"/>
      <protection/>
    </xf>
    <xf numFmtId="0" fontId="10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181" fontId="6" fillId="33" borderId="10" xfId="0" applyNumberFormat="1" applyFont="1" applyFill="1" applyBorder="1" applyAlignment="1">
      <alignment horizontal="right"/>
    </xf>
    <xf numFmtId="181" fontId="6" fillId="33" borderId="11" xfId="0" applyNumberFormat="1" applyFont="1" applyFill="1" applyBorder="1" applyAlignment="1">
      <alignment horizontal="right"/>
    </xf>
    <xf numFmtId="3" fontId="6" fillId="33" borderId="19" xfId="0" applyNumberFormat="1" applyFont="1" applyFill="1" applyBorder="1" applyAlignment="1">
      <alignment horizontal="right"/>
    </xf>
    <xf numFmtId="3" fontId="6" fillId="33" borderId="15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21" fillId="33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/>
    </xf>
    <xf numFmtId="0" fontId="21" fillId="33" borderId="23" xfId="0" applyFont="1" applyFill="1" applyBorder="1" applyAlignment="1">
      <alignment horizontal="center"/>
    </xf>
    <xf numFmtId="3" fontId="19" fillId="33" borderId="16" xfId="0" applyNumberFormat="1" applyFont="1" applyFill="1" applyBorder="1" applyAlignment="1">
      <alignment horizontal="right"/>
    </xf>
    <xf numFmtId="3" fontId="19" fillId="33" borderId="23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41" fontId="6" fillId="33" borderId="10" xfId="0" applyNumberFormat="1" applyFont="1" applyFill="1" applyBorder="1" applyAlignment="1">
      <alignment horizontal="right"/>
    </xf>
    <xf numFmtId="41" fontId="6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center"/>
    </xf>
    <xf numFmtId="3" fontId="6" fillId="33" borderId="11" xfId="0" applyNumberFormat="1" applyFont="1" applyFill="1" applyBorder="1" applyAlignment="1">
      <alignment horizontal="center"/>
    </xf>
    <xf numFmtId="37" fontId="6" fillId="33" borderId="10" xfId="0" applyNumberFormat="1" applyFont="1" applyFill="1" applyBorder="1" applyAlignment="1">
      <alignment horizontal="right"/>
    </xf>
    <xf numFmtId="37" fontId="6" fillId="33" borderId="11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21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3" fontId="13" fillId="33" borderId="10" xfId="0" applyNumberFormat="1" applyFont="1" applyFill="1" applyBorder="1" applyAlignment="1">
      <alignment horizontal="right"/>
    </xf>
    <xf numFmtId="3" fontId="13" fillId="33" borderId="11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 horizontal="center"/>
    </xf>
    <xf numFmtId="3" fontId="6" fillId="33" borderId="23" xfId="0" applyNumberFormat="1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3" borderId="23" xfId="0" applyNumberFormat="1" applyFont="1" applyFill="1" applyBorder="1" applyAlignment="1">
      <alignment horizontal="right"/>
    </xf>
    <xf numFmtId="190" fontId="7" fillId="33" borderId="12" xfId="0" applyNumberFormat="1" applyFont="1" applyFill="1" applyBorder="1" applyAlignment="1">
      <alignment horizontal="center"/>
    </xf>
    <xf numFmtId="190" fontId="7" fillId="33" borderId="14" xfId="0" applyNumberFormat="1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3" fontId="6" fillId="33" borderId="19" xfId="0" applyNumberFormat="1" applyFont="1" applyFill="1" applyBorder="1" applyAlignment="1">
      <alignment horizontal="center"/>
    </xf>
    <xf numFmtId="3" fontId="6" fillId="33" borderId="15" xfId="0" applyNumberFormat="1" applyFont="1" applyFill="1" applyBorder="1" applyAlignment="1">
      <alignment horizontal="center"/>
    </xf>
    <xf numFmtId="0" fontId="7" fillId="33" borderId="20" xfId="0" applyFont="1" applyFill="1" applyBorder="1" applyAlignment="1">
      <alignment horizontal="right"/>
    </xf>
    <xf numFmtId="0" fontId="7" fillId="33" borderId="25" xfId="0" applyFont="1" applyFill="1" applyBorder="1" applyAlignment="1">
      <alignment horizontal="left"/>
    </xf>
    <xf numFmtId="0" fontId="6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15" fillId="33" borderId="19" xfId="0" applyFont="1" applyFill="1" applyBorder="1" applyAlignment="1">
      <alignment horizontal="left"/>
    </xf>
    <xf numFmtId="0" fontId="15" fillId="33" borderId="20" xfId="0" applyFont="1" applyFill="1" applyBorder="1" applyAlignment="1">
      <alignment horizontal="left"/>
    </xf>
    <xf numFmtId="0" fontId="15" fillId="33" borderId="15" xfId="0" applyFont="1" applyFill="1" applyBorder="1" applyAlignment="1">
      <alignment horizontal="left"/>
    </xf>
    <xf numFmtId="3" fontId="0" fillId="33" borderId="19" xfId="0" applyNumberFormat="1" applyFill="1" applyBorder="1" applyAlignment="1">
      <alignment horizontal="center"/>
    </xf>
    <xf numFmtId="3" fontId="0" fillId="33" borderId="20" xfId="0" applyNumberFormat="1" applyFill="1" applyBorder="1" applyAlignment="1">
      <alignment horizontal="center"/>
    </xf>
    <xf numFmtId="3" fontId="0" fillId="33" borderId="15" xfId="0" applyNumberFormat="1" applyFill="1" applyBorder="1" applyAlignment="1">
      <alignment horizontal="center"/>
    </xf>
    <xf numFmtId="3" fontId="0" fillId="33" borderId="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0" fillId="33" borderId="16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3" fontId="0" fillId="33" borderId="17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3" fontId="1" fillId="33" borderId="19" xfId="0" applyNumberFormat="1" applyFont="1" applyFill="1" applyBorder="1" applyAlignment="1">
      <alignment horizontal="center"/>
    </xf>
    <xf numFmtId="3" fontId="1" fillId="33" borderId="15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4" fillId="33" borderId="16" xfId="0" applyNumberFormat="1" applyFont="1" applyFill="1" applyBorder="1" applyAlignment="1">
      <alignment horizontal="right"/>
    </xf>
    <xf numFmtId="3" fontId="4" fillId="33" borderId="23" xfId="0" applyNumberFormat="1" applyFont="1" applyFill="1" applyBorder="1" applyAlignment="1">
      <alignment horizontal="right"/>
    </xf>
    <xf numFmtId="3" fontId="4" fillId="33" borderId="19" xfId="0" applyNumberFormat="1" applyFont="1" applyFill="1" applyBorder="1" applyAlignment="1">
      <alignment horizontal="right"/>
    </xf>
    <xf numFmtId="3" fontId="4" fillId="33" borderId="15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right"/>
    </xf>
    <xf numFmtId="3" fontId="4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3" fontId="7" fillId="33" borderId="19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0" fontId="16" fillId="33" borderId="0" xfId="0" applyFont="1" applyFill="1" applyBorder="1" applyAlignment="1">
      <alignment horizontal="left"/>
    </xf>
    <xf numFmtId="3" fontId="16" fillId="33" borderId="0" xfId="0" applyNumberFormat="1" applyFont="1" applyFill="1" applyBorder="1" applyAlignment="1">
      <alignment horizontal="center"/>
    </xf>
    <xf numFmtId="0" fontId="14" fillId="33" borderId="0" xfId="0" applyFont="1" applyFill="1" applyBorder="1" applyAlignment="1">
      <alignment horizontal="left"/>
    </xf>
    <xf numFmtId="3" fontId="24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3" fontId="25" fillId="33" borderId="16" xfId="0" applyNumberFormat="1" applyFont="1" applyFill="1" applyBorder="1" applyAlignment="1">
      <alignment horizontal="center"/>
    </xf>
    <xf numFmtId="3" fontId="25" fillId="33" borderId="23" xfId="0" applyNumberFormat="1" applyFont="1" applyFill="1" applyBorder="1" applyAlignment="1">
      <alignment horizontal="center"/>
    </xf>
    <xf numFmtId="190" fontId="25" fillId="33" borderId="16" xfId="0" applyNumberFormat="1" applyFont="1" applyFill="1" applyBorder="1" applyAlignment="1">
      <alignment horizontal="center"/>
    </xf>
    <xf numFmtId="190" fontId="25" fillId="33" borderId="23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right"/>
    </xf>
    <xf numFmtId="3" fontId="8" fillId="33" borderId="11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32" fillId="33" borderId="10" xfId="0" applyNumberFormat="1" applyFont="1" applyFill="1" applyBorder="1" applyAlignment="1">
      <alignment horizontal="right"/>
    </xf>
    <xf numFmtId="3" fontId="32" fillId="33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3" fontId="7" fillId="33" borderId="10" xfId="0" applyNumberFormat="1" applyFont="1" applyFill="1" applyBorder="1" applyAlignment="1">
      <alignment horizontal="center"/>
    </xf>
    <xf numFmtId="3" fontId="7" fillId="33" borderId="11" xfId="0" applyNumberFormat="1" applyFont="1" applyFill="1" applyBorder="1" applyAlignment="1">
      <alignment horizontal="center"/>
    </xf>
    <xf numFmtId="3" fontId="7" fillId="33" borderId="16" xfId="0" applyNumberFormat="1" applyFont="1" applyFill="1" applyBorder="1" applyAlignment="1">
      <alignment horizontal="center"/>
    </xf>
    <xf numFmtId="3" fontId="7" fillId="33" borderId="23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 quotePrefix="1">
      <alignment horizontal="right"/>
    </xf>
    <xf numFmtId="3" fontId="6" fillId="33" borderId="14" xfId="0" applyNumberFormat="1" applyFont="1" applyFill="1" applyBorder="1" applyAlignment="1" quotePrefix="1">
      <alignment horizontal="right"/>
    </xf>
    <xf numFmtId="190" fontId="7" fillId="33" borderId="16" xfId="0" applyNumberFormat="1" applyFont="1" applyFill="1" applyBorder="1" applyAlignment="1">
      <alignment horizontal="center"/>
    </xf>
    <xf numFmtId="190" fontId="7" fillId="33" borderId="23" xfId="0" applyNumberFormat="1" applyFont="1" applyFill="1" applyBorder="1" applyAlignment="1">
      <alignment horizontal="center"/>
    </xf>
    <xf numFmtId="37" fontId="6" fillId="33" borderId="19" xfId="0" applyNumberFormat="1" applyFont="1" applyFill="1" applyBorder="1" applyAlignment="1">
      <alignment horizontal="right"/>
    </xf>
    <xf numFmtId="37" fontId="6" fillId="33" borderId="15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 quotePrefix="1">
      <alignment horizontal="right"/>
    </xf>
    <xf numFmtId="3" fontId="7" fillId="33" borderId="14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aocao2000" xfId="55"/>
    <cellStyle name="Normal_Mau BCTC theo QD1520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0"/>
  <sheetViews>
    <sheetView tabSelected="1" zoomScalePageLayoutView="0" workbookViewId="0" topLeftCell="A1">
      <pane ySplit="7" topLeftCell="A8" activePane="bottomLeft" state="frozen"/>
      <selection pane="topLeft" activeCell="E1" sqref="E1"/>
      <selection pane="bottomLeft" activeCell="D14" sqref="D14"/>
    </sheetView>
  </sheetViews>
  <sheetFormatPr defaultColWidth="8.796875" defaultRowHeight="15"/>
  <cols>
    <col min="1" max="1" width="44.19921875" style="0" customWidth="1"/>
    <col min="2" max="2" width="6.69921875" style="0" customWidth="1"/>
    <col min="3" max="3" width="4.69921875" style="1" customWidth="1"/>
    <col min="4" max="4" width="16" style="0" bestFit="1" customWidth="1"/>
    <col min="5" max="5" width="15.5" style="0" customWidth="1"/>
  </cols>
  <sheetData>
    <row r="1" spans="1:5" ht="30" customHeight="1">
      <c r="A1" s="299" t="s">
        <v>546</v>
      </c>
      <c r="B1" s="259"/>
      <c r="C1" s="259"/>
      <c r="D1" s="360" t="s">
        <v>561</v>
      </c>
      <c r="E1" s="356"/>
    </row>
    <row r="2" spans="1:5" ht="30.75" customHeight="1">
      <c r="A2" s="297" t="s">
        <v>515</v>
      </c>
      <c r="B2" s="64"/>
      <c r="C2" s="69"/>
      <c r="D2" s="259" t="s">
        <v>526</v>
      </c>
      <c r="E2" s="259"/>
    </row>
    <row r="3" spans="1:5" ht="22.5">
      <c r="A3" s="364"/>
      <c r="B3" s="364"/>
      <c r="C3" s="364"/>
      <c r="D3" s="364"/>
      <c r="E3" s="364"/>
    </row>
    <row r="4" spans="1:5" ht="22.5">
      <c r="A4" s="364" t="s">
        <v>516</v>
      </c>
      <c r="B4" s="364"/>
      <c r="C4" s="364"/>
      <c r="D4" s="364"/>
      <c r="E4" s="364"/>
    </row>
    <row r="5" spans="1:5" ht="15.75" customHeight="1">
      <c r="A5" s="64"/>
      <c r="B5" s="64"/>
      <c r="C5" s="363"/>
      <c r="D5" s="363"/>
      <c r="E5" s="363"/>
    </row>
    <row r="6" spans="1:5" ht="15.75">
      <c r="A6" s="85" t="s">
        <v>11</v>
      </c>
      <c r="B6" s="86" t="s">
        <v>144</v>
      </c>
      <c r="C6" s="86" t="s">
        <v>74</v>
      </c>
      <c r="D6" s="87" t="s">
        <v>369</v>
      </c>
      <c r="E6" s="88" t="s">
        <v>543</v>
      </c>
    </row>
    <row r="7" spans="1:5" ht="15.75">
      <c r="A7" s="305" t="s">
        <v>529</v>
      </c>
      <c r="B7" s="89"/>
      <c r="C7" s="89"/>
      <c r="D7" s="89"/>
      <c r="E7" s="89"/>
    </row>
    <row r="8" spans="1:5" ht="15.75">
      <c r="A8" s="141" t="s">
        <v>530</v>
      </c>
      <c r="B8" s="90">
        <v>100</v>
      </c>
      <c r="C8" s="91"/>
      <c r="D8" s="92">
        <f>D9+D12+D15+D22+D25</f>
        <v>105738939213</v>
      </c>
      <c r="E8" s="92">
        <f>E9+E12+E15+E22+E25</f>
        <v>96048094453</v>
      </c>
    </row>
    <row r="9" spans="1:5" ht="15.75">
      <c r="A9" s="93" t="s">
        <v>145</v>
      </c>
      <c r="B9" s="94">
        <v>110</v>
      </c>
      <c r="C9" s="95"/>
      <c r="D9" s="96">
        <f>SUM(D10+D11)</f>
        <v>56678654385</v>
      </c>
      <c r="E9" s="96">
        <f>SUM(E10+E11)</f>
        <v>56276725617</v>
      </c>
    </row>
    <row r="10" spans="1:5" ht="15.75">
      <c r="A10" s="97" t="s">
        <v>146</v>
      </c>
      <c r="B10" s="98">
        <v>111</v>
      </c>
      <c r="C10" s="99">
        <v>1</v>
      </c>
      <c r="D10" s="100">
        <v>43678654385</v>
      </c>
      <c r="E10" s="100">
        <v>43276725617</v>
      </c>
    </row>
    <row r="11" spans="1:5" ht="15.75">
      <c r="A11" s="97" t="s">
        <v>147</v>
      </c>
      <c r="B11" s="98">
        <v>112</v>
      </c>
      <c r="C11" s="99"/>
      <c r="D11" s="341">
        <v>13000000000</v>
      </c>
      <c r="E11" s="100">
        <v>13000000000</v>
      </c>
    </row>
    <row r="12" spans="1:5" ht="15.75">
      <c r="A12" s="93" t="s">
        <v>148</v>
      </c>
      <c r="B12" s="94">
        <v>120</v>
      </c>
      <c r="C12" s="95"/>
      <c r="D12" s="96">
        <f>SUM(D13:D14)</f>
        <v>0</v>
      </c>
      <c r="E12" s="96">
        <f>SUM(E13:E14)</f>
        <v>0</v>
      </c>
    </row>
    <row r="13" spans="1:5" s="334" customFormat="1" ht="15.75">
      <c r="A13" s="130" t="s">
        <v>149</v>
      </c>
      <c r="B13" s="131">
        <v>121</v>
      </c>
      <c r="C13" s="338">
        <v>2</v>
      </c>
      <c r="D13" s="101"/>
      <c r="E13" s="101"/>
    </row>
    <row r="14" spans="1:5" ht="15.75">
      <c r="A14" s="97" t="s">
        <v>150</v>
      </c>
      <c r="B14" s="98">
        <v>129</v>
      </c>
      <c r="C14" s="99"/>
      <c r="D14" s="100"/>
      <c r="E14" s="100"/>
    </row>
    <row r="15" spans="1:5" ht="15.75">
      <c r="A15" s="93" t="s">
        <v>151</v>
      </c>
      <c r="B15" s="94">
        <v>130</v>
      </c>
      <c r="C15" s="95"/>
      <c r="D15" s="96">
        <f>SUM(D16:D21)</f>
        <v>30289774131</v>
      </c>
      <c r="E15" s="96">
        <f>SUM(E16:E21)</f>
        <v>23232387005</v>
      </c>
    </row>
    <row r="16" spans="1:5" ht="15.75">
      <c r="A16" s="97" t="s">
        <v>152</v>
      </c>
      <c r="B16" s="98">
        <v>131</v>
      </c>
      <c r="C16" s="99">
        <v>3</v>
      </c>
      <c r="D16" s="341">
        <v>14280723522</v>
      </c>
      <c r="E16" s="100">
        <v>8241491342</v>
      </c>
    </row>
    <row r="17" spans="1:5" ht="15.75">
      <c r="A17" s="97" t="s">
        <v>153</v>
      </c>
      <c r="B17" s="98">
        <v>132</v>
      </c>
      <c r="C17" s="99">
        <v>3</v>
      </c>
      <c r="D17" s="341">
        <v>5033741433</v>
      </c>
      <c r="E17" s="100">
        <v>5543378082</v>
      </c>
    </row>
    <row r="18" spans="1:5" ht="15.75">
      <c r="A18" s="97" t="s">
        <v>154</v>
      </c>
      <c r="B18" s="98">
        <v>133</v>
      </c>
      <c r="C18" s="99"/>
      <c r="D18" s="101"/>
      <c r="E18" s="100"/>
    </row>
    <row r="19" spans="1:5" ht="15.75">
      <c r="A19" s="97" t="s">
        <v>155</v>
      </c>
      <c r="B19" s="98">
        <v>134</v>
      </c>
      <c r="C19" s="99"/>
      <c r="D19" s="101"/>
      <c r="E19" s="100"/>
    </row>
    <row r="20" spans="1:5" ht="15.75">
      <c r="A20" s="97" t="s">
        <v>156</v>
      </c>
      <c r="B20" s="98">
        <v>135</v>
      </c>
      <c r="C20" s="99">
        <v>3</v>
      </c>
      <c r="D20" s="341">
        <f>9615599316+1878631523+2825753</f>
        <v>11497056592</v>
      </c>
      <c r="E20" s="100">
        <v>9912820975</v>
      </c>
    </row>
    <row r="21" spans="1:5" ht="15.75">
      <c r="A21" s="97" t="s">
        <v>157</v>
      </c>
      <c r="B21" s="98">
        <v>139</v>
      </c>
      <c r="C21" s="99">
        <v>3</v>
      </c>
      <c r="D21" s="343">
        <v>-521747416</v>
      </c>
      <c r="E21" s="103">
        <v>-465303394</v>
      </c>
    </row>
    <row r="22" spans="1:5" ht="15.75">
      <c r="A22" s="93" t="s">
        <v>158</v>
      </c>
      <c r="B22" s="94">
        <v>140</v>
      </c>
      <c r="C22" s="95"/>
      <c r="D22" s="96">
        <f>SUM(D23:D24)</f>
        <v>0</v>
      </c>
      <c r="E22" s="96">
        <f>SUM(E23:E24)</f>
        <v>58356327</v>
      </c>
    </row>
    <row r="23" spans="1:5" ht="15.75">
      <c r="A23" s="97" t="s">
        <v>159</v>
      </c>
      <c r="B23" s="98">
        <v>141</v>
      </c>
      <c r="C23" s="99"/>
      <c r="D23" s="100"/>
      <c r="E23" s="100">
        <v>58356327</v>
      </c>
    </row>
    <row r="24" spans="1:5" ht="15.75">
      <c r="A24" s="97" t="s">
        <v>160</v>
      </c>
      <c r="B24" s="98">
        <v>149</v>
      </c>
      <c r="C24" s="99"/>
      <c r="D24" s="102"/>
      <c r="E24" s="102"/>
    </row>
    <row r="25" spans="1:5" ht="15.75">
      <c r="A25" s="104" t="s">
        <v>161</v>
      </c>
      <c r="B25" s="105">
        <v>150</v>
      </c>
      <c r="C25" s="106"/>
      <c r="D25" s="107">
        <f>SUM(D26:D29)</f>
        <v>18770510697</v>
      </c>
      <c r="E25" s="107">
        <f>SUM(E26:E29)</f>
        <v>16480625504</v>
      </c>
    </row>
    <row r="26" spans="1:5" ht="15.75">
      <c r="A26" s="97" t="s">
        <v>162</v>
      </c>
      <c r="B26" s="98">
        <v>151</v>
      </c>
      <c r="C26" s="99"/>
      <c r="D26" s="100">
        <v>4162931500</v>
      </c>
      <c r="E26" s="100">
        <v>4347017864</v>
      </c>
    </row>
    <row r="27" spans="1:5" ht="15.75">
      <c r="A27" s="97" t="s">
        <v>163</v>
      </c>
      <c r="B27" s="98">
        <v>152</v>
      </c>
      <c r="C27" s="99">
        <v>4</v>
      </c>
      <c r="D27" s="341">
        <f>236864571+14810979797-6246447963</f>
        <v>8801396405</v>
      </c>
      <c r="E27" s="100">
        <v>6203384003</v>
      </c>
    </row>
    <row r="28" spans="1:5" ht="15.75">
      <c r="A28" s="97" t="s">
        <v>164</v>
      </c>
      <c r="B28" s="98">
        <v>154</v>
      </c>
      <c r="C28" s="99">
        <v>4</v>
      </c>
      <c r="D28" s="341"/>
      <c r="E28" s="100">
        <v>726349465</v>
      </c>
    </row>
    <row r="29" spans="1:5" ht="15.75">
      <c r="A29" s="97" t="s">
        <v>165</v>
      </c>
      <c r="B29" s="98">
        <v>158</v>
      </c>
      <c r="C29" s="99">
        <v>3</v>
      </c>
      <c r="D29" s="100">
        <f>5681620285-828064617+954627124-2000000</f>
        <v>5806182792</v>
      </c>
      <c r="E29" s="100">
        <v>5203874172</v>
      </c>
    </row>
    <row r="30" spans="1:5" ht="15.75">
      <c r="A30" s="97"/>
      <c r="B30" s="98"/>
      <c r="C30" s="99"/>
      <c r="D30" s="100"/>
      <c r="E30" s="100"/>
    </row>
    <row r="31" spans="1:5" ht="15.75">
      <c r="A31" s="93" t="s">
        <v>166</v>
      </c>
      <c r="B31" s="94">
        <v>200</v>
      </c>
      <c r="C31" s="95"/>
      <c r="D31" s="96">
        <f>D32+D37+D48+D51+D56</f>
        <v>509153819184</v>
      </c>
      <c r="E31" s="96">
        <f>E32+E37+E48+E51+E56</f>
        <v>564252941100</v>
      </c>
    </row>
    <row r="32" spans="1:5" s="3" customFormat="1" ht="15.75">
      <c r="A32" s="93" t="s">
        <v>167</v>
      </c>
      <c r="B32" s="94">
        <v>210</v>
      </c>
      <c r="C32" s="95"/>
      <c r="D32" s="96">
        <f>SUM(D33:D36)</f>
        <v>0</v>
      </c>
      <c r="E32" s="96">
        <f>SUM(E33:E36)</f>
        <v>0</v>
      </c>
    </row>
    <row r="33" spans="1:5" ht="15.75">
      <c r="A33" s="97" t="s">
        <v>168</v>
      </c>
      <c r="B33" s="98">
        <v>211</v>
      </c>
      <c r="C33" s="99"/>
      <c r="D33" s="100"/>
      <c r="E33" s="100"/>
    </row>
    <row r="34" spans="1:5" ht="15.75">
      <c r="A34" s="97" t="s">
        <v>169</v>
      </c>
      <c r="B34" s="98">
        <v>212</v>
      </c>
      <c r="C34" s="99"/>
      <c r="D34" s="100"/>
      <c r="E34" s="100"/>
    </row>
    <row r="35" spans="1:5" ht="15.75">
      <c r="A35" s="97" t="s">
        <v>170</v>
      </c>
      <c r="B35" s="98">
        <v>213</v>
      </c>
      <c r="C35" s="99"/>
      <c r="D35" s="100"/>
      <c r="E35" s="100"/>
    </row>
    <row r="36" spans="1:5" ht="15.75">
      <c r="A36" s="97" t="s">
        <v>171</v>
      </c>
      <c r="B36" s="98">
        <v>219</v>
      </c>
      <c r="C36" s="99"/>
      <c r="D36" s="100"/>
      <c r="E36" s="100"/>
    </row>
    <row r="37" spans="1:5" ht="15.75">
      <c r="A37" s="93" t="s">
        <v>172</v>
      </c>
      <c r="B37" s="94">
        <v>220</v>
      </c>
      <c r="C37" s="95"/>
      <c r="D37" s="96">
        <f>D38+D41+D44+D47</f>
        <v>455309675875</v>
      </c>
      <c r="E37" s="96">
        <f>E38+E41+E44+E47</f>
        <v>509352128838</v>
      </c>
    </row>
    <row r="38" spans="1:5" ht="15.75">
      <c r="A38" s="97" t="s">
        <v>173</v>
      </c>
      <c r="B38" s="98">
        <v>221</v>
      </c>
      <c r="C38" s="99">
        <v>7</v>
      </c>
      <c r="D38" s="100">
        <f>D39+D40</f>
        <v>444808205829</v>
      </c>
      <c r="E38" s="100">
        <v>491767232096</v>
      </c>
    </row>
    <row r="39" spans="1:5" ht="15.75">
      <c r="A39" s="97" t="s">
        <v>174</v>
      </c>
      <c r="B39" s="98">
        <v>222</v>
      </c>
      <c r="C39" s="99"/>
      <c r="D39" s="100">
        <v>650900158604</v>
      </c>
      <c r="E39" s="100">
        <v>696244306343</v>
      </c>
    </row>
    <row r="40" spans="1:5" ht="15.75">
      <c r="A40" s="97" t="s">
        <v>175</v>
      </c>
      <c r="B40" s="98">
        <v>223</v>
      </c>
      <c r="C40" s="108"/>
      <c r="D40" s="109">
        <v>-206091952775</v>
      </c>
      <c r="E40" s="109">
        <v>-204477074247</v>
      </c>
    </row>
    <row r="41" spans="1:5" ht="15.75">
      <c r="A41" s="97" t="s">
        <v>176</v>
      </c>
      <c r="B41" s="98">
        <v>224</v>
      </c>
      <c r="C41" s="99">
        <v>8</v>
      </c>
      <c r="D41" s="100"/>
      <c r="E41" s="100">
        <f>E42+E43</f>
        <v>0</v>
      </c>
    </row>
    <row r="42" spans="1:5" ht="15.75">
      <c r="A42" s="97" t="s">
        <v>174</v>
      </c>
      <c r="B42" s="98">
        <v>225</v>
      </c>
      <c r="C42" s="99"/>
      <c r="D42" s="100"/>
      <c r="E42" s="100"/>
    </row>
    <row r="43" spans="1:5" ht="15.75">
      <c r="A43" s="97" t="s">
        <v>175</v>
      </c>
      <c r="B43" s="98">
        <v>226</v>
      </c>
      <c r="C43" s="99"/>
      <c r="D43" s="100"/>
      <c r="E43" s="100"/>
    </row>
    <row r="44" spans="1:5" ht="15.75">
      <c r="A44" s="97" t="s">
        <v>177</v>
      </c>
      <c r="B44" s="98">
        <v>227</v>
      </c>
      <c r="C44" s="99">
        <v>9</v>
      </c>
      <c r="D44" s="100">
        <f>D45+D46</f>
        <v>10069391974</v>
      </c>
      <c r="E44" s="100">
        <f>E45+E46</f>
        <v>10086487866</v>
      </c>
    </row>
    <row r="45" spans="1:5" ht="15.75">
      <c r="A45" s="97" t="s">
        <v>174</v>
      </c>
      <c r="B45" s="98">
        <v>228</v>
      </c>
      <c r="C45" s="99"/>
      <c r="D45" s="100">
        <v>10107097914</v>
      </c>
      <c r="E45" s="100">
        <v>10107097914</v>
      </c>
    </row>
    <row r="46" spans="1:5" ht="15.75">
      <c r="A46" s="97" t="s">
        <v>175</v>
      </c>
      <c r="B46" s="98">
        <v>229</v>
      </c>
      <c r="C46" s="99"/>
      <c r="D46" s="340">
        <v>-37705940</v>
      </c>
      <c r="E46" s="102">
        <v>-20610048</v>
      </c>
    </row>
    <row r="47" spans="1:5" ht="15.75">
      <c r="A47" s="97" t="s">
        <v>178</v>
      </c>
      <c r="B47" s="98">
        <v>230</v>
      </c>
      <c r="C47" s="99">
        <v>6</v>
      </c>
      <c r="D47" s="101">
        <f>432078272-200</f>
        <v>432078072</v>
      </c>
      <c r="E47" s="100">
        <v>7498408876</v>
      </c>
    </row>
    <row r="48" spans="1:5" ht="21" customHeight="1">
      <c r="A48" s="93" t="s">
        <v>179</v>
      </c>
      <c r="B48" s="94">
        <v>240</v>
      </c>
      <c r="C48" s="99">
        <v>11</v>
      </c>
      <c r="D48" s="96">
        <f>D49+D50</f>
        <v>0</v>
      </c>
      <c r="E48" s="96">
        <f>E49+E50</f>
        <v>0</v>
      </c>
    </row>
    <row r="49" spans="1:5" ht="15.75">
      <c r="A49" s="97" t="s">
        <v>174</v>
      </c>
      <c r="B49" s="98">
        <v>241</v>
      </c>
      <c r="C49" s="99"/>
      <c r="D49" s="100"/>
      <c r="E49" s="100"/>
    </row>
    <row r="50" spans="1:5" ht="15.75">
      <c r="A50" s="97" t="s">
        <v>180</v>
      </c>
      <c r="B50" s="98">
        <v>242</v>
      </c>
      <c r="C50" s="99"/>
      <c r="D50" s="100"/>
      <c r="E50" s="100"/>
    </row>
    <row r="51" spans="1:5" ht="15.75">
      <c r="A51" s="93" t="s">
        <v>181</v>
      </c>
      <c r="B51" s="94">
        <v>250</v>
      </c>
      <c r="C51" s="99">
        <v>12</v>
      </c>
      <c r="D51" s="96">
        <f>SUM(D52:D55)</f>
        <v>53844143309</v>
      </c>
      <c r="E51" s="96">
        <f>SUM(E52:E55)</f>
        <v>53844143309</v>
      </c>
    </row>
    <row r="52" spans="1:5" ht="15.75">
      <c r="A52" s="97" t="s">
        <v>182</v>
      </c>
      <c r="B52" s="98">
        <v>251</v>
      </c>
      <c r="C52" s="99"/>
      <c r="D52" s="100">
        <v>31795400000</v>
      </c>
      <c r="E52" s="100">
        <v>31795400000</v>
      </c>
    </row>
    <row r="53" spans="1:5" s="5" customFormat="1" ht="15.75">
      <c r="A53" s="97" t="s">
        <v>183</v>
      </c>
      <c r="B53" s="98">
        <v>252</v>
      </c>
      <c r="C53" s="99"/>
      <c r="D53" s="100">
        <f>1187642109+12261101200</f>
        <v>13448743309</v>
      </c>
      <c r="E53" s="100">
        <v>13863373309</v>
      </c>
    </row>
    <row r="54" spans="1:5" ht="15.75">
      <c r="A54" s="97" t="s">
        <v>184</v>
      </c>
      <c r="B54" s="98">
        <v>258</v>
      </c>
      <c r="C54" s="99"/>
      <c r="D54" s="100">
        <v>8600000000</v>
      </c>
      <c r="E54" s="100">
        <v>8600000000</v>
      </c>
    </row>
    <row r="55" spans="1:5" s="5" customFormat="1" ht="15" customHeight="1">
      <c r="A55" s="97" t="s">
        <v>185</v>
      </c>
      <c r="B55" s="98">
        <v>259</v>
      </c>
      <c r="C55" s="99"/>
      <c r="D55" s="109"/>
      <c r="E55" s="109">
        <v>-414630000</v>
      </c>
    </row>
    <row r="56" spans="1:5" s="3" customFormat="1" ht="15" customHeight="1">
      <c r="A56" s="110" t="s">
        <v>186</v>
      </c>
      <c r="B56" s="111">
        <v>260</v>
      </c>
      <c r="C56" s="112"/>
      <c r="D56" s="113">
        <f>SUM(D57:D59)</f>
        <v>0</v>
      </c>
      <c r="E56" s="113">
        <f>SUM(E57:E59)</f>
        <v>1056668953</v>
      </c>
    </row>
    <row r="57" spans="1:5" s="5" customFormat="1" ht="15" customHeight="1">
      <c r="A57" s="114" t="s">
        <v>187</v>
      </c>
      <c r="B57" s="115">
        <v>261</v>
      </c>
      <c r="C57" s="116">
        <v>13</v>
      </c>
      <c r="D57" s="117"/>
      <c r="E57" s="117">
        <v>1056668953</v>
      </c>
    </row>
    <row r="58" spans="1:5" s="5" customFormat="1" ht="15" customHeight="1">
      <c r="A58" s="114" t="s">
        <v>188</v>
      </c>
      <c r="B58" s="115">
        <v>262</v>
      </c>
      <c r="C58" s="116">
        <v>14</v>
      </c>
      <c r="D58" s="117"/>
      <c r="E58" s="117"/>
    </row>
    <row r="59" spans="1:5" ht="15.75">
      <c r="A59" s="118" t="s">
        <v>189</v>
      </c>
      <c r="B59" s="119">
        <v>268</v>
      </c>
      <c r="C59" s="120"/>
      <c r="D59" s="121"/>
      <c r="E59" s="121"/>
    </row>
    <row r="60" spans="1:5" ht="15.75">
      <c r="A60" s="122" t="s">
        <v>190</v>
      </c>
      <c r="B60" s="122">
        <v>270</v>
      </c>
      <c r="C60" s="123"/>
      <c r="D60" s="124">
        <f>D8+D31</f>
        <v>614892758397</v>
      </c>
      <c r="E60" s="124">
        <f>E8+E31</f>
        <v>660301035553</v>
      </c>
    </row>
    <row r="61" spans="1:5" ht="15.75">
      <c r="A61" s="64"/>
      <c r="B61" s="69"/>
      <c r="C61" s="77"/>
      <c r="D61" s="125"/>
      <c r="E61" s="125"/>
    </row>
    <row r="62" spans="1:5" ht="15.75">
      <c r="A62" s="305" t="s">
        <v>191</v>
      </c>
      <c r="B62" s="126" t="s">
        <v>144</v>
      </c>
      <c r="C62" s="127" t="s">
        <v>74</v>
      </c>
      <c r="D62" s="128" t="s">
        <v>369</v>
      </c>
      <c r="E62" s="88" t="s">
        <v>543</v>
      </c>
    </row>
    <row r="63" spans="1:5" ht="15.75">
      <c r="A63" s="141" t="s">
        <v>192</v>
      </c>
      <c r="B63" s="90">
        <v>300</v>
      </c>
      <c r="C63" s="91"/>
      <c r="D63" s="92">
        <f>D64+D75</f>
        <v>352713804184</v>
      </c>
      <c r="E63" s="92">
        <f>E64+E75</f>
        <v>397686625143</v>
      </c>
    </row>
    <row r="64" spans="1:5" ht="15.75">
      <c r="A64" s="93" t="s">
        <v>193</v>
      </c>
      <c r="B64" s="94">
        <v>310</v>
      </c>
      <c r="C64" s="95"/>
      <c r="D64" s="96">
        <f>SUM(D65:D74)</f>
        <v>72802195609</v>
      </c>
      <c r="E64" s="96">
        <f>SUM(E65:E74)</f>
        <v>134342616746</v>
      </c>
    </row>
    <row r="65" spans="1:5" ht="15.75">
      <c r="A65" s="97" t="s">
        <v>194</v>
      </c>
      <c r="B65" s="98">
        <v>311</v>
      </c>
      <c r="C65" s="99">
        <v>15</v>
      </c>
      <c r="D65" s="101">
        <f>16141801486-5839401806</f>
        <v>10302399680</v>
      </c>
      <c r="E65" s="100">
        <v>57818181000</v>
      </c>
    </row>
    <row r="66" spans="1:5" ht="15.75">
      <c r="A66" s="97" t="s">
        <v>195</v>
      </c>
      <c r="B66" s="98">
        <v>312</v>
      </c>
      <c r="C66" s="99">
        <v>16</v>
      </c>
      <c r="D66" s="341">
        <v>29515227270</v>
      </c>
      <c r="E66" s="101">
        <v>31723187965</v>
      </c>
    </row>
    <row r="67" spans="1:5" ht="15.75">
      <c r="A67" s="97" t="s">
        <v>196</v>
      </c>
      <c r="B67" s="98">
        <v>313</v>
      </c>
      <c r="C67" s="99">
        <v>16</v>
      </c>
      <c r="D67" s="341">
        <v>21273214</v>
      </c>
      <c r="E67" s="101">
        <v>306995657</v>
      </c>
    </row>
    <row r="68" spans="1:5" ht="15.75">
      <c r="A68" s="97" t="s">
        <v>197</v>
      </c>
      <c r="B68" s="98">
        <v>314</v>
      </c>
      <c r="C68" s="99">
        <v>17</v>
      </c>
      <c r="D68" s="344">
        <f>184872620+6262349109-20301526-219812242-328559935</f>
        <v>5878548026</v>
      </c>
      <c r="E68" s="101">
        <v>6351726213</v>
      </c>
    </row>
    <row r="69" spans="1:5" ht="15.75">
      <c r="A69" s="97" t="s">
        <v>198</v>
      </c>
      <c r="B69" s="98">
        <v>315</v>
      </c>
      <c r="C69" s="99"/>
      <c r="D69" s="129">
        <f>15859415589-3821524782</f>
        <v>12037890807</v>
      </c>
      <c r="E69" s="129">
        <v>17562562788</v>
      </c>
    </row>
    <row r="70" spans="1:5" ht="15.75">
      <c r="A70" s="97" t="s">
        <v>199</v>
      </c>
      <c r="B70" s="98">
        <v>316</v>
      </c>
      <c r="C70" s="99">
        <v>18</v>
      </c>
      <c r="D70" s="100">
        <v>860247159</v>
      </c>
      <c r="E70" s="100">
        <v>1412630700</v>
      </c>
    </row>
    <row r="71" spans="1:5" ht="15.75">
      <c r="A71" s="97" t="s">
        <v>200</v>
      </c>
      <c r="B71" s="98">
        <v>317</v>
      </c>
      <c r="C71" s="99"/>
      <c r="D71" s="100"/>
      <c r="E71" s="100"/>
    </row>
    <row r="72" spans="1:5" ht="15.75">
      <c r="A72" s="97" t="s">
        <v>201</v>
      </c>
      <c r="B72" s="98">
        <v>318</v>
      </c>
      <c r="C72" s="99"/>
      <c r="D72" s="100"/>
      <c r="E72" s="100"/>
    </row>
    <row r="73" spans="1:5" ht="15.75">
      <c r="A73" s="97" t="s">
        <v>202</v>
      </c>
      <c r="B73" s="98">
        <v>319</v>
      </c>
      <c r="C73" s="99">
        <v>19</v>
      </c>
      <c r="D73" s="341">
        <f>13258177262+48397959-1144557853</f>
        <v>12162017368</v>
      </c>
      <c r="E73" s="100">
        <v>19739793443</v>
      </c>
    </row>
    <row r="74" spans="1:5" ht="15.75">
      <c r="A74" s="130" t="s">
        <v>203</v>
      </c>
      <c r="B74" s="131">
        <v>323</v>
      </c>
      <c r="C74" s="99"/>
      <c r="D74" s="100">
        <v>2024592085</v>
      </c>
      <c r="E74" s="102">
        <v>-572461020</v>
      </c>
    </row>
    <row r="75" spans="1:5" ht="15.75">
      <c r="A75" s="93" t="s">
        <v>204</v>
      </c>
      <c r="B75" s="94">
        <v>330</v>
      </c>
      <c r="C75" s="95"/>
      <c r="D75" s="96">
        <f>SUM(D76:D83)</f>
        <v>279911608575</v>
      </c>
      <c r="E75" s="96">
        <f>SUM(E76:E83)</f>
        <v>263344008397</v>
      </c>
    </row>
    <row r="76" spans="1:5" ht="15.75">
      <c r="A76" s="97" t="s">
        <v>205</v>
      </c>
      <c r="B76" s="98">
        <v>331</v>
      </c>
      <c r="C76" s="99"/>
      <c r="D76" s="100"/>
      <c r="E76" s="100"/>
    </row>
    <row r="77" spans="1:5" ht="15.75">
      <c r="A77" s="97" t="s">
        <v>206</v>
      </c>
      <c r="B77" s="98">
        <v>332</v>
      </c>
      <c r="C77" s="99">
        <v>20</v>
      </c>
      <c r="D77" s="100"/>
      <c r="E77" s="100"/>
    </row>
    <row r="78" spans="1:5" ht="15.75">
      <c r="A78" s="97" t="s">
        <v>207</v>
      </c>
      <c r="B78" s="98">
        <v>333</v>
      </c>
      <c r="C78" s="99"/>
      <c r="D78" s="100">
        <v>350566000</v>
      </c>
      <c r="E78" s="100">
        <v>0</v>
      </c>
    </row>
    <row r="79" spans="1:5" s="5" customFormat="1" ht="15.75">
      <c r="A79" s="97" t="s">
        <v>208</v>
      </c>
      <c r="B79" s="98">
        <v>334</v>
      </c>
      <c r="C79" s="99">
        <v>21</v>
      </c>
      <c r="D79" s="101">
        <v>278416484722</v>
      </c>
      <c r="E79" s="100">
        <v>262923288000</v>
      </c>
    </row>
    <row r="80" spans="1:5" ht="15.75">
      <c r="A80" s="97" t="s">
        <v>209</v>
      </c>
      <c r="B80" s="98">
        <v>335</v>
      </c>
      <c r="C80" s="99"/>
      <c r="D80" s="100"/>
      <c r="E80" s="100"/>
    </row>
    <row r="81" spans="1:5" ht="15.75">
      <c r="A81" s="97" t="s">
        <v>210</v>
      </c>
      <c r="B81" s="98">
        <v>336</v>
      </c>
      <c r="C81" s="99"/>
      <c r="D81" s="102"/>
      <c r="E81" s="100"/>
    </row>
    <row r="82" spans="1:5" ht="15.75">
      <c r="A82" s="97" t="s">
        <v>211</v>
      </c>
      <c r="B82" s="98">
        <v>337</v>
      </c>
      <c r="C82" s="99"/>
      <c r="D82" s="100"/>
      <c r="E82" s="100"/>
    </row>
    <row r="83" spans="1:5" ht="15.75">
      <c r="A83" s="130" t="s">
        <v>212</v>
      </c>
      <c r="B83" s="131">
        <v>338</v>
      </c>
      <c r="C83" s="99"/>
      <c r="D83" s="100">
        <v>1144557853</v>
      </c>
      <c r="E83" s="100">
        <v>420720397</v>
      </c>
    </row>
    <row r="84" spans="1:5" ht="15.75">
      <c r="A84" s="93" t="s">
        <v>213</v>
      </c>
      <c r="B84" s="94">
        <v>400</v>
      </c>
      <c r="C84" s="95"/>
      <c r="D84" s="96">
        <f>D85+D97</f>
        <v>262178954213</v>
      </c>
      <c r="E84" s="96">
        <f>E85+E97</f>
        <v>262614410410</v>
      </c>
    </row>
    <row r="85" spans="1:5" ht="15.75">
      <c r="A85" s="93" t="s">
        <v>214</v>
      </c>
      <c r="B85" s="94">
        <v>410</v>
      </c>
      <c r="C85" s="95">
        <v>10</v>
      </c>
      <c r="D85" s="96">
        <f>SUM(D86:D94)</f>
        <v>262178954213</v>
      </c>
      <c r="E85" s="96">
        <f>SUM(E86:E94)</f>
        <v>262614410410</v>
      </c>
    </row>
    <row r="86" spans="1:5" ht="15.75">
      <c r="A86" s="97" t="s">
        <v>215</v>
      </c>
      <c r="B86" s="98">
        <v>411</v>
      </c>
      <c r="C86" s="99">
        <v>10</v>
      </c>
      <c r="D86" s="100">
        <v>150000000000</v>
      </c>
      <c r="E86" s="100">
        <v>150000000000</v>
      </c>
    </row>
    <row r="87" spans="1:5" ht="15.75">
      <c r="A87" s="97" t="s">
        <v>216</v>
      </c>
      <c r="B87" s="98">
        <v>412</v>
      </c>
      <c r="C87" s="99"/>
      <c r="D87" s="100"/>
      <c r="E87" s="100"/>
    </row>
    <row r="88" spans="1:5" ht="15.75">
      <c r="A88" s="97" t="s">
        <v>217</v>
      </c>
      <c r="B88" s="98">
        <v>413</v>
      </c>
      <c r="C88" s="99"/>
      <c r="D88" s="100">
        <v>3410429248</v>
      </c>
      <c r="E88" s="100">
        <v>3410429248</v>
      </c>
    </row>
    <row r="89" spans="1:5" ht="15.75">
      <c r="A89" s="97" t="s">
        <v>218</v>
      </c>
      <c r="B89" s="98">
        <v>415</v>
      </c>
      <c r="C89" s="99"/>
      <c r="D89" s="100"/>
      <c r="E89" s="100"/>
    </row>
    <row r="90" spans="1:5" ht="15.75">
      <c r="A90" s="97" t="s">
        <v>219</v>
      </c>
      <c r="B90" s="98">
        <v>416</v>
      </c>
      <c r="C90" s="99"/>
      <c r="D90" s="100"/>
      <c r="E90" s="102"/>
    </row>
    <row r="91" spans="1:5" ht="15.75">
      <c r="A91" s="97" t="s">
        <v>220</v>
      </c>
      <c r="B91" s="98">
        <v>417</v>
      </c>
      <c r="C91" s="99">
        <v>10</v>
      </c>
      <c r="D91" s="100">
        <v>22706844651</v>
      </c>
      <c r="E91" s="100">
        <v>22706844651</v>
      </c>
    </row>
    <row r="92" spans="1:5" ht="15.75">
      <c r="A92" s="97" t="s">
        <v>221</v>
      </c>
      <c r="B92" s="98">
        <v>418</v>
      </c>
      <c r="C92" s="99">
        <v>10</v>
      </c>
      <c r="D92" s="100">
        <v>10306987274</v>
      </c>
      <c r="E92" s="100">
        <v>10306987274</v>
      </c>
    </row>
    <row r="93" spans="1:5" ht="15.75">
      <c r="A93" s="97" t="s">
        <v>222</v>
      </c>
      <c r="B93" s="98">
        <v>419</v>
      </c>
      <c r="C93" s="99"/>
      <c r="D93" s="100"/>
      <c r="E93" s="100"/>
    </row>
    <row r="94" spans="1:5" s="5" customFormat="1" ht="15.75">
      <c r="A94" s="97" t="s">
        <v>223</v>
      </c>
      <c r="B94" s="98">
        <v>420</v>
      </c>
      <c r="C94" s="99">
        <v>10</v>
      </c>
      <c r="D94" s="129">
        <f>D95+D96</f>
        <v>75754693040</v>
      </c>
      <c r="E94" s="129">
        <v>76190149237</v>
      </c>
    </row>
    <row r="95" spans="1:5" s="5" customFormat="1" ht="15.75">
      <c r="A95" s="132" t="s">
        <v>224</v>
      </c>
      <c r="B95" s="98"/>
      <c r="C95" s="99"/>
      <c r="D95" s="125">
        <v>75535204959</v>
      </c>
      <c r="E95" s="339">
        <v>73483290502</v>
      </c>
    </row>
    <row r="96" spans="1:5" s="5" customFormat="1" ht="15.75">
      <c r="A96" s="132" t="s">
        <v>225</v>
      </c>
      <c r="B96" s="98"/>
      <c r="C96" s="99">
        <v>10</v>
      </c>
      <c r="D96" s="129">
        <v>219488081</v>
      </c>
      <c r="E96" s="339">
        <v>2706858735</v>
      </c>
    </row>
    <row r="97" spans="1:5" s="3" customFormat="1" ht="19.5" customHeight="1">
      <c r="A97" s="93" t="s">
        <v>226</v>
      </c>
      <c r="B97" s="94">
        <v>430</v>
      </c>
      <c r="C97" s="95"/>
      <c r="D97" s="96">
        <f>SUM(D98:D99)</f>
        <v>0</v>
      </c>
      <c r="E97" s="96">
        <f>SUM(E98:E99)</f>
        <v>0</v>
      </c>
    </row>
    <row r="98" spans="1:5" ht="15.75">
      <c r="A98" s="97" t="s">
        <v>227</v>
      </c>
      <c r="B98" s="98">
        <v>432</v>
      </c>
      <c r="C98" s="99">
        <v>22</v>
      </c>
      <c r="D98" s="100"/>
      <c r="E98" s="100"/>
    </row>
    <row r="99" spans="1:5" ht="15.75">
      <c r="A99" s="97" t="s">
        <v>228</v>
      </c>
      <c r="B99" s="98">
        <v>433</v>
      </c>
      <c r="C99" s="99"/>
      <c r="D99" s="103"/>
      <c r="E99" s="100"/>
    </row>
    <row r="100" spans="1:5" ht="15.75">
      <c r="A100" s="122" t="s">
        <v>524</v>
      </c>
      <c r="B100" s="122">
        <v>440</v>
      </c>
      <c r="C100" s="123"/>
      <c r="D100" s="124">
        <f>D63+D84</f>
        <v>614892758397</v>
      </c>
      <c r="E100" s="124">
        <f>E63+E84</f>
        <v>660301035553</v>
      </c>
    </row>
    <row r="101" spans="1:5" ht="15.75">
      <c r="A101" s="64"/>
      <c r="B101" s="69"/>
      <c r="C101" s="77"/>
      <c r="D101" s="125"/>
      <c r="E101" s="64"/>
    </row>
    <row r="102" spans="1:5" ht="15.75">
      <c r="A102" s="64"/>
      <c r="B102" s="69"/>
      <c r="C102" s="77"/>
      <c r="D102" s="125"/>
      <c r="E102" s="125"/>
    </row>
    <row r="103" spans="1:5" ht="15.75">
      <c r="A103" s="64"/>
      <c r="B103" s="69"/>
      <c r="C103" s="77"/>
      <c r="D103" s="125"/>
      <c r="E103" s="64"/>
    </row>
    <row r="104" spans="1:5" ht="15.75">
      <c r="A104" s="64"/>
      <c r="B104" s="69"/>
      <c r="C104" s="77"/>
      <c r="D104" s="125"/>
      <c r="E104" s="64"/>
    </row>
    <row r="105" spans="1:5" ht="15.75">
      <c r="A105" s="359" t="s">
        <v>534</v>
      </c>
      <c r="B105" s="359"/>
      <c r="C105" s="359"/>
      <c r="D105" s="359"/>
      <c r="E105" s="359"/>
    </row>
    <row r="106" spans="1:5" ht="15.75">
      <c r="A106" s="64"/>
      <c r="B106" s="64"/>
      <c r="C106" s="69"/>
      <c r="D106" s="64"/>
      <c r="E106" s="64"/>
    </row>
    <row r="107" spans="1:5" s="5" customFormat="1" ht="15">
      <c r="A107" s="369" t="s">
        <v>11</v>
      </c>
      <c r="B107" s="365" t="s">
        <v>74</v>
      </c>
      <c r="C107" s="366"/>
      <c r="D107" s="369" t="s">
        <v>369</v>
      </c>
      <c r="E107" s="361" t="s">
        <v>543</v>
      </c>
    </row>
    <row r="108" spans="1:5" s="5" customFormat="1" ht="15">
      <c r="A108" s="370"/>
      <c r="B108" s="367"/>
      <c r="C108" s="368"/>
      <c r="D108" s="370"/>
      <c r="E108" s="362"/>
    </row>
    <row r="109" spans="1:5" s="5" customFormat="1" ht="15.75">
      <c r="A109" s="133" t="s">
        <v>229</v>
      </c>
      <c r="B109" s="371"/>
      <c r="C109" s="372"/>
      <c r="D109" s="134"/>
      <c r="E109" s="134"/>
    </row>
    <row r="110" spans="1:5" s="5" customFormat="1" ht="15.75">
      <c r="A110" s="97" t="s">
        <v>230</v>
      </c>
      <c r="B110" s="357"/>
      <c r="C110" s="358"/>
      <c r="D110" s="100"/>
      <c r="E110" s="100"/>
    </row>
    <row r="111" spans="1:5" s="5" customFormat="1" ht="15.75">
      <c r="A111" s="97" t="s">
        <v>231</v>
      </c>
      <c r="B111" s="357"/>
      <c r="C111" s="358"/>
      <c r="D111" s="100"/>
      <c r="E111" s="100"/>
    </row>
    <row r="112" spans="1:5" s="5" customFormat="1" ht="15.75">
      <c r="A112" s="97" t="s">
        <v>232</v>
      </c>
      <c r="B112" s="357"/>
      <c r="C112" s="358"/>
      <c r="D112" s="100"/>
      <c r="E112" s="103"/>
    </row>
    <row r="113" spans="1:5" s="5" customFormat="1" ht="15.75">
      <c r="A113" s="97" t="s">
        <v>233</v>
      </c>
      <c r="B113" s="357"/>
      <c r="C113" s="358"/>
      <c r="D113" s="135">
        <v>1356336.52</v>
      </c>
      <c r="E113" s="135">
        <v>1052604.9</v>
      </c>
    </row>
    <row r="114" spans="1:5" s="5" customFormat="1" ht="15.75">
      <c r="A114" s="114" t="s">
        <v>19</v>
      </c>
      <c r="B114" s="136"/>
      <c r="C114" s="137"/>
      <c r="D114" s="138">
        <v>370.77</v>
      </c>
      <c r="E114" s="138">
        <v>381.69</v>
      </c>
    </row>
    <row r="115" spans="1:5" s="5" customFormat="1" ht="15.75">
      <c r="A115" s="114" t="s">
        <v>522</v>
      </c>
      <c r="B115" s="136"/>
      <c r="C115" s="137"/>
      <c r="D115" s="138">
        <v>32153</v>
      </c>
      <c r="E115" s="138">
        <v>29975</v>
      </c>
    </row>
    <row r="116" spans="1:5" s="5" customFormat="1" ht="15.75">
      <c r="A116" s="114" t="s">
        <v>523</v>
      </c>
      <c r="B116" s="136"/>
      <c r="C116" s="137"/>
      <c r="D116" s="138">
        <v>594.88</v>
      </c>
      <c r="E116" s="138">
        <v>571.96</v>
      </c>
    </row>
    <row r="117" spans="1:5" s="5" customFormat="1" ht="15.75">
      <c r="A117" s="118" t="s">
        <v>234</v>
      </c>
      <c r="B117" s="374"/>
      <c r="C117" s="375"/>
      <c r="D117" s="139"/>
      <c r="E117" s="139"/>
    </row>
    <row r="118" spans="1:5" ht="15.75">
      <c r="A118" s="64"/>
      <c r="B118" s="64"/>
      <c r="C118" s="69"/>
      <c r="D118" s="125"/>
      <c r="E118" s="125"/>
    </row>
    <row r="119" spans="1:5" ht="15.75">
      <c r="A119" s="64"/>
      <c r="B119" s="69"/>
      <c r="C119" s="373" t="s">
        <v>580</v>
      </c>
      <c r="D119" s="373"/>
      <c r="E119" s="373"/>
    </row>
    <row r="120" spans="1:5" ht="15.75">
      <c r="A120" s="356" t="s">
        <v>235</v>
      </c>
      <c r="B120" s="356"/>
      <c r="C120" s="359" t="s">
        <v>39</v>
      </c>
      <c r="D120" s="359"/>
      <c r="E120" s="359"/>
    </row>
    <row r="121" spans="1:5" ht="15.75">
      <c r="A121" s="140"/>
      <c r="B121" s="140"/>
      <c r="C121" s="84"/>
      <c r="D121" s="140"/>
      <c r="E121" s="140"/>
    </row>
    <row r="122" spans="1:5" ht="15.75">
      <c r="A122" s="140"/>
      <c r="B122" s="140"/>
      <c r="C122" s="84"/>
      <c r="D122" s="140"/>
      <c r="E122" s="140"/>
    </row>
    <row r="123" spans="1:5" ht="15.75">
      <c r="A123" s="140" t="s">
        <v>581</v>
      </c>
      <c r="B123" s="140"/>
      <c r="C123" s="84"/>
      <c r="D123" s="84" t="s">
        <v>582</v>
      </c>
      <c r="E123" s="140"/>
    </row>
    <row r="124" spans="1:5" ht="15.75">
      <c r="A124" s="140"/>
      <c r="B124" s="140"/>
      <c r="C124" s="84"/>
      <c r="D124" s="140"/>
      <c r="E124" s="140"/>
    </row>
    <row r="125" spans="1:5" ht="15.75">
      <c r="A125" s="140"/>
      <c r="B125" s="140"/>
      <c r="C125" s="84"/>
      <c r="D125" s="140"/>
      <c r="E125" s="140"/>
    </row>
    <row r="126" spans="1:5" ht="15.75">
      <c r="A126" s="140"/>
      <c r="B126" s="140"/>
      <c r="C126" s="84"/>
      <c r="D126" s="140"/>
      <c r="E126" s="140"/>
    </row>
    <row r="127" spans="1:5" ht="15.75">
      <c r="A127" s="356" t="s">
        <v>558</v>
      </c>
      <c r="B127" s="356"/>
      <c r="C127" s="359" t="s">
        <v>236</v>
      </c>
      <c r="D127" s="359"/>
      <c r="E127" s="359"/>
    </row>
    <row r="128" spans="1:5" ht="15.75">
      <c r="A128" s="84"/>
      <c r="B128" s="84"/>
      <c r="C128" s="84"/>
      <c r="D128" s="84"/>
      <c r="E128" s="84"/>
    </row>
    <row r="129" spans="1:5" ht="15.75">
      <c r="A129" s="64"/>
      <c r="B129" s="64"/>
      <c r="C129" s="69"/>
      <c r="D129" s="64"/>
      <c r="E129" s="64"/>
    </row>
    <row r="130" spans="1:5" ht="15.75">
      <c r="A130" s="64"/>
      <c r="B130" s="64"/>
      <c r="C130" s="69"/>
      <c r="D130" s="64"/>
      <c r="E130" s="268"/>
    </row>
    <row r="131" spans="1:5" ht="15.75">
      <c r="A131" s="64"/>
      <c r="B131" s="64"/>
      <c r="C131" s="69"/>
      <c r="D131" s="64"/>
      <c r="E131" s="268"/>
    </row>
    <row r="132" spans="1:5" ht="15.75">
      <c r="A132" s="64"/>
      <c r="B132" s="64"/>
      <c r="C132" s="69"/>
      <c r="D132" s="64"/>
      <c r="E132" s="125"/>
    </row>
    <row r="133" spans="1:5" ht="15.75">
      <c r="A133" s="64"/>
      <c r="B133" s="64"/>
      <c r="C133" s="69"/>
      <c r="D133" s="64"/>
      <c r="E133" s="125"/>
    </row>
    <row r="134" spans="1:5" ht="15.75">
      <c r="A134" s="64"/>
      <c r="B134" s="64"/>
      <c r="C134" s="69"/>
      <c r="D134" s="64"/>
      <c r="E134" s="125"/>
    </row>
    <row r="135" spans="1:5" ht="15.75">
      <c r="A135" s="64"/>
      <c r="B135" s="64"/>
      <c r="C135" s="69"/>
      <c r="D135" s="64"/>
      <c r="E135" s="125"/>
    </row>
    <row r="136" spans="1:5" ht="15.75">
      <c r="A136" s="64"/>
      <c r="B136" s="64"/>
      <c r="C136" s="69"/>
      <c r="D136" s="64"/>
      <c r="E136" s="125"/>
    </row>
    <row r="137" spans="1:5" ht="15.75">
      <c r="A137" s="64"/>
      <c r="B137" s="64"/>
      <c r="C137" s="69"/>
      <c r="D137" s="64"/>
      <c r="E137" s="125"/>
    </row>
    <row r="138" spans="1:5" ht="15.75">
      <c r="A138" s="64"/>
      <c r="B138" s="64"/>
      <c r="C138" s="69"/>
      <c r="D138" s="64"/>
      <c r="E138" s="125"/>
    </row>
    <row r="139" spans="1:5" ht="15.75">
      <c r="A139" s="64"/>
      <c r="B139" s="64"/>
      <c r="C139" s="69"/>
      <c r="D139" s="64"/>
      <c r="E139" s="125"/>
    </row>
    <row r="140" spans="1:5" ht="15.75">
      <c r="A140" s="64"/>
      <c r="B140" s="64"/>
      <c r="C140" s="69"/>
      <c r="D140" s="64"/>
      <c r="E140" s="125"/>
    </row>
    <row r="141" spans="1:5" ht="15.75">
      <c r="A141" s="64"/>
      <c r="B141" s="64"/>
      <c r="C141" s="69"/>
      <c r="D141" s="64"/>
      <c r="E141" s="125"/>
    </row>
    <row r="142" spans="1:5" ht="15.75">
      <c r="A142" s="64"/>
      <c r="B142" s="64"/>
      <c r="C142" s="69"/>
      <c r="D142" s="64"/>
      <c r="E142" s="125"/>
    </row>
    <row r="143" spans="1:5" ht="15.75">
      <c r="A143" s="64"/>
      <c r="B143" s="64"/>
      <c r="C143" s="69"/>
      <c r="D143" s="64"/>
      <c r="E143" s="125"/>
    </row>
    <row r="144" spans="1:5" ht="15.75">
      <c r="A144" s="64"/>
      <c r="B144" s="64"/>
      <c r="C144" s="69"/>
      <c r="D144" s="64"/>
      <c r="E144" s="125"/>
    </row>
    <row r="145" spans="1:5" ht="15.75">
      <c r="A145" s="64"/>
      <c r="B145" s="64"/>
      <c r="C145" s="69"/>
      <c r="D145" s="64"/>
      <c r="E145" s="125"/>
    </row>
    <row r="146" spans="1:5" ht="15.75">
      <c r="A146" s="64"/>
      <c r="B146" s="64"/>
      <c r="C146" s="69"/>
      <c r="D146" s="64"/>
      <c r="E146" s="125"/>
    </row>
    <row r="147" spans="1:5" ht="15.75">
      <c r="A147" s="64"/>
      <c r="B147" s="64"/>
      <c r="C147" s="69"/>
      <c r="D147" s="64"/>
      <c r="E147" s="125"/>
    </row>
    <row r="148" spans="1:5" ht="15.75">
      <c r="A148" s="64"/>
      <c r="B148" s="64"/>
      <c r="C148" s="69"/>
      <c r="D148" s="64"/>
      <c r="E148" s="125"/>
    </row>
    <row r="149" spans="1:5" ht="15.75">
      <c r="A149" s="64"/>
      <c r="B149" s="64"/>
      <c r="C149" s="69"/>
      <c r="D149" s="64"/>
      <c r="E149" s="125"/>
    </row>
    <row r="150" spans="1:5" ht="15.75">
      <c r="A150" s="64"/>
      <c r="B150" s="64"/>
      <c r="C150" s="69"/>
      <c r="D150" s="64"/>
      <c r="E150" s="125"/>
    </row>
    <row r="151" spans="1:5" ht="15.75">
      <c r="A151" s="64"/>
      <c r="B151" s="64"/>
      <c r="C151" s="69"/>
      <c r="D151" s="64"/>
      <c r="E151" s="125"/>
    </row>
    <row r="152" spans="1:5" ht="15.75">
      <c r="A152" s="64"/>
      <c r="B152" s="64"/>
      <c r="C152" s="69"/>
      <c r="D152" s="64"/>
      <c r="E152" s="125"/>
    </row>
    <row r="153" spans="1:5" ht="15.75">
      <c r="A153" s="64"/>
      <c r="B153" s="64"/>
      <c r="C153" s="69"/>
      <c r="D153" s="64"/>
      <c r="E153" s="125"/>
    </row>
    <row r="154" spans="1:5" ht="15.75">
      <c r="A154" s="64"/>
      <c r="B154" s="64"/>
      <c r="C154" s="69"/>
      <c r="D154" s="64"/>
      <c r="E154" s="125"/>
    </row>
    <row r="155" spans="1:5" ht="15.75">
      <c r="A155" s="64"/>
      <c r="B155" s="64"/>
      <c r="C155" s="69"/>
      <c r="D155" s="64"/>
      <c r="E155" s="125"/>
    </row>
    <row r="156" spans="1:5" ht="15.75">
      <c r="A156" s="64"/>
      <c r="B156" s="64"/>
      <c r="C156" s="69"/>
      <c r="D156" s="64"/>
      <c r="E156" s="125"/>
    </row>
    <row r="157" spans="1:5" ht="15.75">
      <c r="A157" s="64"/>
      <c r="B157" s="64"/>
      <c r="C157" s="69"/>
      <c r="D157" s="64"/>
      <c r="E157" s="125"/>
    </row>
    <row r="158" spans="1:5" ht="15.75">
      <c r="A158" s="64"/>
      <c r="B158" s="64"/>
      <c r="C158" s="69"/>
      <c r="D158" s="64"/>
      <c r="E158" s="125"/>
    </row>
    <row r="159" spans="1:5" ht="15.75">
      <c r="A159" s="64"/>
      <c r="B159" s="64"/>
      <c r="C159" s="69"/>
      <c r="D159" s="64"/>
      <c r="E159" s="125"/>
    </row>
    <row r="160" spans="1:5" ht="15.75">
      <c r="A160" s="64"/>
      <c r="B160" s="64"/>
      <c r="C160" s="69"/>
      <c r="D160" s="64"/>
      <c r="E160" s="125"/>
    </row>
    <row r="161" spans="1:5" ht="15.75">
      <c r="A161" s="64"/>
      <c r="B161" s="64"/>
      <c r="C161" s="69"/>
      <c r="D161" s="64"/>
      <c r="E161" s="125"/>
    </row>
    <row r="162" spans="1:5" ht="15.75">
      <c r="A162" s="64"/>
      <c r="B162" s="64"/>
      <c r="C162" s="69"/>
      <c r="D162" s="64"/>
      <c r="E162" s="125"/>
    </row>
    <row r="163" spans="1:5" ht="15.75">
      <c r="A163" s="64"/>
      <c r="B163" s="64"/>
      <c r="C163" s="69"/>
      <c r="D163" s="64"/>
      <c r="E163" s="125"/>
    </row>
    <row r="164" spans="1:5" ht="15.75">
      <c r="A164" s="64"/>
      <c r="B164" s="64"/>
      <c r="C164" s="69"/>
      <c r="D164" s="64"/>
      <c r="E164" s="125"/>
    </row>
    <row r="165" spans="1:5" ht="15.75">
      <c r="A165" s="64"/>
      <c r="B165" s="64"/>
      <c r="C165" s="69"/>
      <c r="D165" s="64"/>
      <c r="E165" s="125"/>
    </row>
    <row r="166" spans="1:5" ht="15.75">
      <c r="A166" s="64"/>
      <c r="B166" s="64"/>
      <c r="C166" s="69"/>
      <c r="D166" s="64"/>
      <c r="E166" s="125"/>
    </row>
    <row r="167" spans="1:5" ht="15.75">
      <c r="A167" s="64"/>
      <c r="B167" s="64"/>
      <c r="C167" s="69"/>
      <c r="D167" s="64"/>
      <c r="E167" s="125"/>
    </row>
    <row r="168" spans="1:5" ht="15.75">
      <c r="A168" s="64"/>
      <c r="B168" s="64"/>
      <c r="C168" s="69"/>
      <c r="D168" s="64"/>
      <c r="E168" s="125"/>
    </row>
    <row r="169" spans="1:5" ht="15.75">
      <c r="A169" s="64"/>
      <c r="B169" s="64"/>
      <c r="C169" s="69"/>
      <c r="D169" s="64"/>
      <c r="E169" s="125"/>
    </row>
    <row r="170" spans="1:5" ht="15.75">
      <c r="A170" s="64"/>
      <c r="B170" s="64"/>
      <c r="C170" s="69"/>
      <c r="D170" s="64"/>
      <c r="E170" s="125"/>
    </row>
    <row r="171" spans="1:5" ht="15.75">
      <c r="A171" s="64"/>
      <c r="B171" s="64"/>
      <c r="C171" s="69"/>
      <c r="D171" s="64"/>
      <c r="E171" s="125"/>
    </row>
    <row r="172" spans="1:5" ht="15.75">
      <c r="A172" s="64"/>
      <c r="B172" s="64"/>
      <c r="C172" s="69"/>
      <c r="D172" s="64"/>
      <c r="E172" s="125"/>
    </row>
    <row r="173" spans="1:5" ht="15.75">
      <c r="A173" s="64"/>
      <c r="B173" s="64"/>
      <c r="C173" s="69"/>
      <c r="D173" s="64"/>
      <c r="E173" s="125"/>
    </row>
    <row r="174" spans="1:5" ht="15.75">
      <c r="A174" s="64"/>
      <c r="B174" s="64"/>
      <c r="C174" s="69"/>
      <c r="D174" s="64"/>
      <c r="E174" s="125"/>
    </row>
    <row r="175" spans="1:5" ht="15.75">
      <c r="A175" s="64"/>
      <c r="B175" s="64"/>
      <c r="C175" s="69"/>
      <c r="D175" s="64"/>
      <c r="E175" s="125"/>
    </row>
    <row r="176" spans="1:5" ht="15.75">
      <c r="A176" s="64"/>
      <c r="B176" s="64"/>
      <c r="C176" s="69"/>
      <c r="D176" s="64"/>
      <c r="E176" s="125"/>
    </row>
    <row r="177" spans="1:5" ht="15.75">
      <c r="A177" s="64"/>
      <c r="B177" s="64"/>
      <c r="C177" s="69"/>
      <c r="D177" s="64"/>
      <c r="E177" s="125"/>
    </row>
    <row r="178" spans="1:5" ht="15.75">
      <c r="A178" s="64"/>
      <c r="B178" s="64"/>
      <c r="C178" s="69"/>
      <c r="D178" s="64"/>
      <c r="E178" s="125"/>
    </row>
    <row r="179" spans="1:5" ht="15.75">
      <c r="A179" s="64"/>
      <c r="B179" s="64"/>
      <c r="C179" s="69"/>
      <c r="D179" s="64"/>
      <c r="E179" s="125"/>
    </row>
    <row r="180" spans="1:5" ht="15.75">
      <c r="A180" s="64"/>
      <c r="B180" s="64"/>
      <c r="C180" s="69"/>
      <c r="D180" s="64"/>
      <c r="E180" s="125"/>
    </row>
    <row r="181" spans="1:5" ht="15.75">
      <c r="A181" s="64"/>
      <c r="B181" s="64"/>
      <c r="C181" s="69"/>
      <c r="D181" s="64"/>
      <c r="E181" s="125"/>
    </row>
    <row r="182" spans="1:5" ht="15.75">
      <c r="A182" s="64"/>
      <c r="B182" s="64"/>
      <c r="C182" s="69"/>
      <c r="D182" s="64"/>
      <c r="E182" s="125"/>
    </row>
    <row r="183" spans="1:5" ht="15.75">
      <c r="A183" s="64"/>
      <c r="B183" s="64"/>
      <c r="C183" s="69"/>
      <c r="D183" s="64"/>
      <c r="E183" s="125"/>
    </row>
    <row r="184" spans="1:5" ht="15.75">
      <c r="A184" s="64"/>
      <c r="B184" s="64"/>
      <c r="C184" s="69"/>
      <c r="D184" s="64"/>
      <c r="E184" s="125"/>
    </row>
    <row r="185" spans="1:5" ht="15.75">
      <c r="A185" s="64"/>
      <c r="B185" s="64"/>
      <c r="C185" s="69"/>
      <c r="D185" s="64"/>
      <c r="E185" s="125"/>
    </row>
    <row r="186" spans="1:5" ht="15.75">
      <c r="A186" s="64"/>
      <c r="B186" s="64"/>
      <c r="C186" s="69"/>
      <c r="D186" s="64"/>
      <c r="E186" s="125"/>
    </row>
    <row r="187" spans="1:5" ht="15.75">
      <c r="A187" s="64"/>
      <c r="B187" s="64"/>
      <c r="C187" s="69"/>
      <c r="D187" s="64"/>
      <c r="E187" s="125"/>
    </row>
    <row r="188" spans="1:5" ht="15.75">
      <c r="A188" s="64"/>
      <c r="B188" s="64"/>
      <c r="C188" s="69"/>
      <c r="D188" s="64"/>
      <c r="E188" s="125"/>
    </row>
    <row r="189" spans="1:5" ht="15.75">
      <c r="A189" s="64"/>
      <c r="B189" s="64"/>
      <c r="C189" s="69"/>
      <c r="D189" s="64"/>
      <c r="E189" s="125"/>
    </row>
    <row r="190" spans="1:5" ht="15.75">
      <c r="A190" s="64"/>
      <c r="B190" s="64"/>
      <c r="C190" s="69"/>
      <c r="D190" s="64"/>
      <c r="E190" s="125"/>
    </row>
    <row r="191" spans="1:5" ht="15.75">
      <c r="A191" s="64"/>
      <c r="B191" s="64"/>
      <c r="C191" s="69"/>
      <c r="D191" s="64"/>
      <c r="E191" s="125"/>
    </row>
    <row r="192" spans="1:5" ht="15.75">
      <c r="A192" s="64"/>
      <c r="B192" s="64"/>
      <c r="C192" s="69"/>
      <c r="D192" s="64"/>
      <c r="E192" s="125"/>
    </row>
    <row r="193" spans="1:5" ht="15.75">
      <c r="A193" s="64"/>
      <c r="B193" s="64"/>
      <c r="C193" s="69"/>
      <c r="D193" s="64"/>
      <c r="E193" s="125"/>
    </row>
    <row r="194" spans="1:5" ht="15.75">
      <c r="A194" s="64"/>
      <c r="B194" s="64"/>
      <c r="C194" s="69"/>
      <c r="D194" s="64"/>
      <c r="E194" s="125"/>
    </row>
    <row r="195" spans="1:5" ht="15.75">
      <c r="A195" s="64"/>
      <c r="B195" s="64"/>
      <c r="C195" s="69"/>
      <c r="D195" s="64"/>
      <c r="E195" s="125"/>
    </row>
    <row r="196" spans="1:5" ht="15.75">
      <c r="A196" s="64"/>
      <c r="B196" s="64"/>
      <c r="C196" s="69"/>
      <c r="D196" s="64"/>
      <c r="E196" s="125"/>
    </row>
    <row r="197" spans="1:5" ht="15.75">
      <c r="A197" s="64"/>
      <c r="B197" s="64"/>
      <c r="C197" s="69"/>
      <c r="D197" s="64"/>
      <c r="E197" s="125"/>
    </row>
    <row r="198" spans="1:5" ht="15.75">
      <c r="A198" s="64"/>
      <c r="B198" s="64"/>
      <c r="C198" s="69"/>
      <c r="D198" s="64"/>
      <c r="E198" s="125"/>
    </row>
    <row r="199" spans="1:5" ht="15.75">
      <c r="A199" s="64"/>
      <c r="B199" s="64"/>
      <c r="C199" s="69"/>
      <c r="D199" s="64"/>
      <c r="E199" s="125"/>
    </row>
    <row r="200" spans="1:5" ht="15.75">
      <c r="A200" s="64"/>
      <c r="B200" s="64"/>
      <c r="C200" s="69"/>
      <c r="D200" s="64"/>
      <c r="E200" s="125"/>
    </row>
    <row r="201" spans="1:5" ht="15.75">
      <c r="A201" s="64"/>
      <c r="B201" s="64"/>
      <c r="C201" s="69"/>
      <c r="D201" s="64"/>
      <c r="E201" s="125"/>
    </row>
    <row r="202" spans="1:5" ht="15.75">
      <c r="A202" s="64"/>
      <c r="B202" s="64"/>
      <c r="C202" s="69"/>
      <c r="D202" s="64"/>
      <c r="E202" s="125"/>
    </row>
    <row r="203" spans="1:5" ht="15.75">
      <c r="A203" s="64"/>
      <c r="B203" s="64"/>
      <c r="C203" s="69"/>
      <c r="D203" s="64"/>
      <c r="E203" s="125"/>
    </row>
    <row r="204" spans="1:5" ht="15.75">
      <c r="A204" s="64"/>
      <c r="B204" s="64"/>
      <c r="C204" s="69"/>
      <c r="D204" s="64"/>
      <c r="E204" s="125"/>
    </row>
    <row r="205" spans="1:5" ht="15.75">
      <c r="A205" s="64"/>
      <c r="B205" s="64"/>
      <c r="C205" s="69"/>
      <c r="D205" s="64"/>
      <c r="E205" s="125"/>
    </row>
    <row r="206" spans="1:5" ht="15.75">
      <c r="A206" s="64"/>
      <c r="B206" s="64"/>
      <c r="C206" s="69"/>
      <c r="D206" s="64"/>
      <c r="E206" s="125"/>
    </row>
    <row r="207" spans="1:5" ht="15.75">
      <c r="A207" s="64"/>
      <c r="B207" s="64"/>
      <c r="C207" s="69"/>
      <c r="D207" s="64"/>
      <c r="E207" s="125"/>
    </row>
    <row r="208" spans="1:5" ht="15.75">
      <c r="A208" s="64"/>
      <c r="B208" s="64"/>
      <c r="C208" s="69"/>
      <c r="D208" s="64"/>
      <c r="E208" s="125"/>
    </row>
    <row r="209" spans="1:5" ht="15.75">
      <c r="A209" s="64"/>
      <c r="B209" s="64"/>
      <c r="C209" s="69"/>
      <c r="D209" s="64"/>
      <c r="E209" s="125"/>
    </row>
    <row r="210" spans="1:5" ht="15.75">
      <c r="A210" s="64"/>
      <c r="B210" s="64"/>
      <c r="C210" s="69"/>
      <c r="D210" s="64"/>
      <c r="E210" s="125"/>
    </row>
    <row r="211" spans="1:5" ht="15.75">
      <c r="A211" s="64"/>
      <c r="B211" s="64"/>
      <c r="C211" s="69"/>
      <c r="D211" s="64"/>
      <c r="E211" s="125"/>
    </row>
    <row r="212" spans="1:5" ht="15.75">
      <c r="A212" s="64"/>
      <c r="B212" s="64"/>
      <c r="C212" s="69"/>
      <c r="D212" s="64"/>
      <c r="E212" s="125"/>
    </row>
    <row r="213" spans="1:5" ht="15.75">
      <c r="A213" s="64"/>
      <c r="B213" s="64"/>
      <c r="C213" s="69"/>
      <c r="D213" s="64"/>
      <c r="E213" s="125"/>
    </row>
    <row r="214" spans="1:5" ht="15.75">
      <c r="A214" s="64"/>
      <c r="B214" s="64"/>
      <c r="C214" s="69"/>
      <c r="D214" s="64"/>
      <c r="E214" s="125"/>
    </row>
    <row r="215" spans="1:5" ht="15.75">
      <c r="A215" s="64"/>
      <c r="B215" s="64"/>
      <c r="C215" s="69"/>
      <c r="D215" s="64"/>
      <c r="E215" s="125"/>
    </row>
    <row r="216" spans="1:5" ht="15.75">
      <c r="A216" s="64"/>
      <c r="B216" s="64"/>
      <c r="C216" s="69"/>
      <c r="D216" s="64"/>
      <c r="E216" s="125"/>
    </row>
    <row r="217" spans="1:5" ht="15.75">
      <c r="A217" s="64"/>
      <c r="B217" s="64"/>
      <c r="C217" s="69"/>
      <c r="D217" s="64"/>
      <c r="E217" s="125"/>
    </row>
    <row r="218" spans="1:5" ht="15.75">
      <c r="A218" s="64"/>
      <c r="B218" s="64"/>
      <c r="C218" s="69"/>
      <c r="D218" s="64"/>
      <c r="E218" s="125"/>
    </row>
    <row r="219" spans="1:5" ht="15.75">
      <c r="A219" s="64"/>
      <c r="B219" s="64"/>
      <c r="C219" s="69"/>
      <c r="D219" s="64"/>
      <c r="E219" s="125"/>
    </row>
    <row r="220" spans="1:5" ht="15.75">
      <c r="A220" s="64"/>
      <c r="B220" s="64"/>
      <c r="C220" s="69"/>
      <c r="D220" s="64"/>
      <c r="E220" s="125"/>
    </row>
    <row r="221" spans="1:5" ht="15.75">
      <c r="A221" s="64"/>
      <c r="B221" s="64"/>
      <c r="C221" s="69"/>
      <c r="D221" s="64"/>
      <c r="E221" s="125"/>
    </row>
    <row r="222" spans="1:5" ht="15.75">
      <c r="A222" s="64"/>
      <c r="B222" s="64"/>
      <c r="C222" s="69"/>
      <c r="D222" s="64"/>
      <c r="E222" s="125"/>
    </row>
    <row r="223" spans="1:5" ht="15.75">
      <c r="A223" s="64"/>
      <c r="B223" s="64"/>
      <c r="C223" s="69"/>
      <c r="D223" s="64"/>
      <c r="E223" s="125"/>
    </row>
    <row r="224" spans="1:5" ht="15.75">
      <c r="A224" s="64"/>
      <c r="B224" s="64"/>
      <c r="C224" s="69"/>
      <c r="D224" s="64"/>
      <c r="E224" s="125"/>
    </row>
    <row r="225" spans="1:5" ht="15.75">
      <c r="A225" s="64"/>
      <c r="B225" s="64"/>
      <c r="C225" s="69"/>
      <c r="D225" s="64"/>
      <c r="E225" s="125"/>
    </row>
    <row r="226" spans="1:5" ht="15.75">
      <c r="A226" s="64"/>
      <c r="B226" s="64"/>
      <c r="C226" s="69"/>
      <c r="D226" s="64"/>
      <c r="E226" s="125"/>
    </row>
    <row r="227" spans="1:5" ht="15.75">
      <c r="A227" s="64"/>
      <c r="B227" s="64"/>
      <c r="C227" s="69"/>
      <c r="D227" s="64"/>
      <c r="E227" s="125"/>
    </row>
    <row r="228" spans="1:5" ht="15.75">
      <c r="A228" s="64"/>
      <c r="B228" s="64"/>
      <c r="C228" s="69"/>
      <c r="D228" s="64"/>
      <c r="E228" s="125"/>
    </row>
    <row r="229" spans="1:5" ht="15.75">
      <c r="A229" s="64"/>
      <c r="B229" s="64"/>
      <c r="C229" s="69"/>
      <c r="D229" s="64"/>
      <c r="E229" s="125"/>
    </row>
    <row r="230" spans="1:5" ht="15.75">
      <c r="A230" s="64"/>
      <c r="B230" s="64"/>
      <c r="C230" s="69"/>
      <c r="D230" s="64"/>
      <c r="E230" s="125"/>
    </row>
    <row r="231" spans="1:5" ht="15.75">
      <c r="A231" s="64"/>
      <c r="B231" s="64"/>
      <c r="C231" s="69"/>
      <c r="D231" s="64"/>
      <c r="E231" s="125"/>
    </row>
    <row r="232" spans="1:5" ht="15.75">
      <c r="A232" s="64"/>
      <c r="B232" s="64"/>
      <c r="C232" s="69"/>
      <c r="D232" s="64"/>
      <c r="E232" s="125"/>
    </row>
    <row r="233" spans="1:5" ht="15.75">
      <c r="A233" s="64"/>
      <c r="B233" s="64"/>
      <c r="C233" s="69"/>
      <c r="D233" s="64"/>
      <c r="E233" s="125"/>
    </row>
    <row r="234" spans="1:5" ht="15.75">
      <c r="A234" s="64"/>
      <c r="B234" s="64"/>
      <c r="C234" s="69"/>
      <c r="D234" s="64"/>
      <c r="E234" s="125"/>
    </row>
    <row r="235" spans="1:5" ht="15.75">
      <c r="A235" s="64"/>
      <c r="B235" s="64"/>
      <c r="C235" s="69"/>
      <c r="D235" s="64"/>
      <c r="E235" s="125"/>
    </row>
    <row r="236" spans="1:5" ht="15.75">
      <c r="A236" s="64"/>
      <c r="B236" s="64"/>
      <c r="C236" s="69"/>
      <c r="D236" s="64"/>
      <c r="E236" s="125"/>
    </row>
    <row r="237" spans="1:5" ht="15.75">
      <c r="A237" s="64"/>
      <c r="B237" s="64"/>
      <c r="C237" s="69"/>
      <c r="D237" s="64"/>
      <c r="E237" s="125"/>
    </row>
    <row r="238" spans="1:5" ht="15.75">
      <c r="A238" s="64"/>
      <c r="B238" s="64"/>
      <c r="C238" s="69"/>
      <c r="D238" s="64"/>
      <c r="E238" s="125"/>
    </row>
    <row r="239" spans="1:5" ht="15.75">
      <c r="A239" s="64"/>
      <c r="B239" s="64"/>
      <c r="C239" s="69"/>
      <c r="D239" s="64"/>
      <c r="E239" s="125"/>
    </row>
    <row r="240" spans="1:5" ht="15.75">
      <c r="A240" s="64"/>
      <c r="B240" s="64"/>
      <c r="C240" s="69"/>
      <c r="D240" s="64"/>
      <c r="E240" s="125"/>
    </row>
    <row r="241" spans="1:5" ht="15.75">
      <c r="A241" s="64"/>
      <c r="B241" s="64"/>
      <c r="C241" s="69"/>
      <c r="D241" s="64"/>
      <c r="E241" s="125"/>
    </row>
    <row r="242" spans="1:5" ht="15.75">
      <c r="A242" s="64"/>
      <c r="B242" s="64"/>
      <c r="C242" s="69"/>
      <c r="D242" s="64"/>
      <c r="E242" s="125"/>
    </row>
    <row r="243" spans="1:5" ht="15.75">
      <c r="A243" s="64"/>
      <c r="B243" s="64"/>
      <c r="C243" s="69"/>
      <c r="D243" s="64"/>
      <c r="E243" s="125"/>
    </row>
    <row r="244" spans="1:5" ht="15.75">
      <c r="A244" s="64"/>
      <c r="B244" s="64"/>
      <c r="C244" s="69"/>
      <c r="D244" s="64"/>
      <c r="E244" s="125"/>
    </row>
    <row r="245" spans="1:5" ht="15.75">
      <c r="A245" s="64"/>
      <c r="B245" s="64"/>
      <c r="C245" s="69"/>
      <c r="D245" s="64"/>
      <c r="E245" s="125"/>
    </row>
    <row r="246" ht="15">
      <c r="E246" s="4"/>
    </row>
    <row r="247" ht="15">
      <c r="E247" s="4"/>
    </row>
    <row r="248" ht="15">
      <c r="E248" s="4"/>
    </row>
    <row r="249" ht="15">
      <c r="E249" s="4"/>
    </row>
    <row r="250" ht="15">
      <c r="E250" s="4"/>
    </row>
    <row r="251" ht="15">
      <c r="E251" s="4"/>
    </row>
    <row r="252" ht="15">
      <c r="E252" s="4"/>
    </row>
    <row r="253" ht="15">
      <c r="E253" s="4"/>
    </row>
    <row r="254" ht="15">
      <c r="E254" s="4"/>
    </row>
    <row r="255" ht="15">
      <c r="E255" s="4"/>
    </row>
    <row r="256" ht="15">
      <c r="E256" s="4"/>
    </row>
    <row r="257" ht="15">
      <c r="E257" s="4"/>
    </row>
    <row r="258" ht="15">
      <c r="E258" s="4"/>
    </row>
    <row r="259" ht="15">
      <c r="E259" s="4"/>
    </row>
    <row r="260" ht="15">
      <c r="E260" s="4"/>
    </row>
    <row r="261" ht="15">
      <c r="E261" s="4"/>
    </row>
    <row r="262" ht="15">
      <c r="E262" s="4"/>
    </row>
    <row r="263" ht="15">
      <c r="E263" s="4"/>
    </row>
    <row r="264" ht="15">
      <c r="E264" s="4"/>
    </row>
    <row r="265" ht="15">
      <c r="E265" s="4"/>
    </row>
    <row r="266" ht="15">
      <c r="E266" s="4"/>
    </row>
    <row r="267" ht="15">
      <c r="E267" s="4"/>
    </row>
    <row r="268" ht="15">
      <c r="E268" s="4"/>
    </row>
    <row r="269" ht="15">
      <c r="E269" s="4"/>
    </row>
    <row r="270" ht="15">
      <c r="E270" s="4"/>
    </row>
    <row r="271" ht="15">
      <c r="E271" s="4"/>
    </row>
    <row r="272" ht="15">
      <c r="E272" s="4"/>
    </row>
    <row r="273" ht="15">
      <c r="E273" s="4"/>
    </row>
    <row r="274" ht="15">
      <c r="E274" s="4"/>
    </row>
    <row r="275" ht="15">
      <c r="E275" s="4"/>
    </row>
    <row r="276" ht="15">
      <c r="E276" s="4"/>
    </row>
    <row r="277" ht="15">
      <c r="E277" s="4"/>
    </row>
    <row r="278" ht="15">
      <c r="E278" s="4"/>
    </row>
    <row r="279" ht="15">
      <c r="E279" s="4"/>
    </row>
    <row r="280" ht="15">
      <c r="E280" s="4"/>
    </row>
    <row r="281" ht="15">
      <c r="E281" s="4"/>
    </row>
    <row r="282" ht="15">
      <c r="E282" s="4"/>
    </row>
    <row r="283" ht="15">
      <c r="E283" s="4"/>
    </row>
    <row r="284" ht="15">
      <c r="E284" s="4"/>
    </row>
    <row r="285" ht="15">
      <c r="E285" s="4"/>
    </row>
    <row r="286" ht="15">
      <c r="E286" s="4"/>
    </row>
    <row r="287" ht="15">
      <c r="E287" s="4"/>
    </row>
    <row r="288" ht="15">
      <c r="E288" s="4"/>
    </row>
    <row r="289" ht="15">
      <c r="E289" s="4"/>
    </row>
    <row r="290" ht="15">
      <c r="E290" s="4"/>
    </row>
    <row r="291" ht="15">
      <c r="E291" s="4"/>
    </row>
    <row r="292" ht="15">
      <c r="E292" s="4"/>
    </row>
    <row r="293" ht="15">
      <c r="E293" s="4"/>
    </row>
    <row r="294" ht="15">
      <c r="E294" s="4"/>
    </row>
    <row r="295" ht="15">
      <c r="E295" s="4"/>
    </row>
    <row r="296" ht="15">
      <c r="E296" s="4"/>
    </row>
    <row r="297" ht="15">
      <c r="E297" s="4"/>
    </row>
    <row r="298" ht="15">
      <c r="E298" s="4"/>
    </row>
    <row r="299" ht="15">
      <c r="E299" s="4"/>
    </row>
    <row r="300" ht="15">
      <c r="E300" s="4"/>
    </row>
    <row r="301" ht="15">
      <c r="E301" s="4"/>
    </row>
    <row r="302" ht="15">
      <c r="E302" s="4"/>
    </row>
    <row r="303" ht="15">
      <c r="E303" s="4"/>
    </row>
    <row r="304" ht="15">
      <c r="E304" s="4"/>
    </row>
    <row r="305" ht="15">
      <c r="E305" s="4"/>
    </row>
    <row r="306" ht="15">
      <c r="E306" s="4"/>
    </row>
    <row r="307" ht="15">
      <c r="E307" s="4"/>
    </row>
    <row r="308" ht="15">
      <c r="E308" s="4"/>
    </row>
    <row r="309" ht="15">
      <c r="E309" s="4"/>
    </row>
    <row r="310" ht="15">
      <c r="E310" s="4"/>
    </row>
    <row r="311" ht="15">
      <c r="E311" s="4"/>
    </row>
    <row r="312" ht="15">
      <c r="E312" s="4"/>
    </row>
    <row r="313" ht="15">
      <c r="E313" s="4"/>
    </row>
    <row r="314" ht="15">
      <c r="E314" s="4"/>
    </row>
    <row r="315" ht="15">
      <c r="E315" s="4"/>
    </row>
    <row r="316" ht="15">
      <c r="E316" s="4"/>
    </row>
    <row r="317" ht="15">
      <c r="E317" s="4"/>
    </row>
    <row r="318" ht="15">
      <c r="E318" s="4"/>
    </row>
    <row r="319" ht="15">
      <c r="E319" s="4"/>
    </row>
    <row r="320" ht="15">
      <c r="E320" s="4"/>
    </row>
    <row r="321" ht="15">
      <c r="E321" s="4"/>
    </row>
    <row r="322" ht="15">
      <c r="E322" s="4"/>
    </row>
    <row r="323" ht="15">
      <c r="E323" s="4"/>
    </row>
    <row r="324" ht="15">
      <c r="E324" s="4"/>
    </row>
    <row r="325" ht="15">
      <c r="E325" s="4"/>
    </row>
    <row r="326" ht="15">
      <c r="E326" s="4"/>
    </row>
    <row r="327" ht="15">
      <c r="E327" s="4"/>
    </row>
    <row r="328" ht="15">
      <c r="E328" s="4"/>
    </row>
    <row r="329" ht="15">
      <c r="E329" s="4"/>
    </row>
    <row r="330" ht="15">
      <c r="E330" s="4"/>
    </row>
    <row r="331" ht="15">
      <c r="E331" s="4"/>
    </row>
    <row r="332" ht="15">
      <c r="E332" s="4"/>
    </row>
    <row r="333" ht="15">
      <c r="E333" s="4"/>
    </row>
    <row r="334" ht="15">
      <c r="E334" s="4"/>
    </row>
    <row r="335" ht="15">
      <c r="E335" s="4"/>
    </row>
    <row r="336" ht="15">
      <c r="E336" s="4"/>
    </row>
    <row r="337" ht="15">
      <c r="E337" s="4"/>
    </row>
    <row r="338" ht="15">
      <c r="E338" s="4"/>
    </row>
    <row r="339" ht="15">
      <c r="E339" s="4"/>
    </row>
    <row r="340" ht="15">
      <c r="E340" s="4"/>
    </row>
    <row r="341" ht="15">
      <c r="E341" s="4"/>
    </row>
    <row r="342" ht="15">
      <c r="E342" s="4"/>
    </row>
    <row r="343" ht="15">
      <c r="E343" s="4"/>
    </row>
    <row r="344" ht="15">
      <c r="E344" s="4"/>
    </row>
    <row r="345" ht="15">
      <c r="E345" s="4"/>
    </row>
    <row r="346" ht="15">
      <c r="E346" s="4"/>
    </row>
    <row r="347" ht="15">
      <c r="E347" s="4"/>
    </row>
    <row r="348" ht="15">
      <c r="E348" s="4"/>
    </row>
    <row r="349" ht="15">
      <c r="E349" s="4"/>
    </row>
    <row r="350" ht="15">
      <c r="E350" s="4"/>
    </row>
    <row r="351" ht="15">
      <c r="E351" s="4"/>
    </row>
    <row r="352" ht="15">
      <c r="E352" s="4"/>
    </row>
    <row r="353" ht="15">
      <c r="E353" s="4"/>
    </row>
    <row r="354" ht="15">
      <c r="E354" s="4"/>
    </row>
    <row r="355" ht="15">
      <c r="E355" s="4"/>
    </row>
    <row r="356" ht="15">
      <c r="E356" s="4"/>
    </row>
    <row r="357" ht="15">
      <c r="E357" s="4"/>
    </row>
    <row r="358" ht="15">
      <c r="E358" s="4"/>
    </row>
    <row r="359" ht="15">
      <c r="E359" s="4"/>
    </row>
    <row r="360" ht="15">
      <c r="E360" s="4"/>
    </row>
    <row r="361" ht="15">
      <c r="E361" s="4"/>
    </row>
    <row r="362" ht="15">
      <c r="E362" s="4"/>
    </row>
    <row r="363" ht="15">
      <c r="E363" s="4"/>
    </row>
    <row r="364" ht="15">
      <c r="E364" s="4"/>
    </row>
    <row r="365" ht="15">
      <c r="E365" s="4"/>
    </row>
    <row r="366" ht="15">
      <c r="E366" s="4"/>
    </row>
    <row r="367" ht="15">
      <c r="E367" s="4"/>
    </row>
    <row r="368" ht="15">
      <c r="E368" s="4"/>
    </row>
    <row r="369" ht="15">
      <c r="E369" s="4"/>
    </row>
    <row r="370" ht="15">
      <c r="E370" s="4"/>
    </row>
    <row r="371" ht="15">
      <c r="E371" s="4"/>
    </row>
    <row r="372" ht="15">
      <c r="E372" s="4"/>
    </row>
    <row r="373" ht="15">
      <c r="E373" s="4"/>
    </row>
    <row r="374" ht="15">
      <c r="E374" s="4"/>
    </row>
    <row r="375" ht="15">
      <c r="E375" s="4"/>
    </row>
    <row r="376" ht="15">
      <c r="E376" s="4"/>
    </row>
    <row r="377" ht="15">
      <c r="E377" s="4"/>
    </row>
    <row r="378" ht="15">
      <c r="E378" s="4"/>
    </row>
    <row r="379" ht="15">
      <c r="E379" s="4"/>
    </row>
    <row r="380" ht="15">
      <c r="E380" s="4"/>
    </row>
    <row r="381" ht="15">
      <c r="E381" s="4"/>
    </row>
    <row r="382" ht="15">
      <c r="E382" s="4"/>
    </row>
    <row r="383" ht="15">
      <c r="E383" s="4"/>
    </row>
    <row r="384" ht="15">
      <c r="E384" s="4"/>
    </row>
    <row r="385" ht="15">
      <c r="E385" s="4"/>
    </row>
    <row r="386" ht="15">
      <c r="E386" s="4"/>
    </row>
    <row r="387" ht="15">
      <c r="E387" s="4"/>
    </row>
    <row r="388" ht="15">
      <c r="E388" s="4"/>
    </row>
    <row r="389" ht="15">
      <c r="E389" s="4"/>
    </row>
    <row r="390" ht="15">
      <c r="E390" s="4"/>
    </row>
    <row r="391" ht="15">
      <c r="E391" s="4"/>
    </row>
    <row r="392" ht="15">
      <c r="E392" s="4"/>
    </row>
    <row r="393" ht="15">
      <c r="E393" s="4"/>
    </row>
    <row r="394" ht="15">
      <c r="E394" s="4"/>
    </row>
    <row r="395" ht="15">
      <c r="E395" s="4"/>
    </row>
    <row r="396" ht="15">
      <c r="E396" s="4"/>
    </row>
    <row r="397" ht="15">
      <c r="E397" s="4"/>
    </row>
    <row r="398" ht="15">
      <c r="E398" s="4"/>
    </row>
    <row r="399" ht="15">
      <c r="E399" s="4"/>
    </row>
    <row r="400" ht="15">
      <c r="E400" s="4"/>
    </row>
    <row r="401" ht="15">
      <c r="E401" s="4"/>
    </row>
    <row r="402" ht="15">
      <c r="E402" s="4"/>
    </row>
    <row r="403" ht="15">
      <c r="E403" s="4"/>
    </row>
    <row r="404" ht="15">
      <c r="E404" s="4"/>
    </row>
    <row r="405" ht="15">
      <c r="E405" s="4"/>
    </row>
    <row r="406" ht="15">
      <c r="E406" s="4"/>
    </row>
    <row r="407" ht="15">
      <c r="E407" s="4"/>
    </row>
    <row r="408" ht="15">
      <c r="E408" s="4"/>
    </row>
    <row r="409" ht="15">
      <c r="E409" s="4"/>
    </row>
    <row r="410" ht="15">
      <c r="E410" s="4"/>
    </row>
    <row r="411" ht="15">
      <c r="E411" s="4"/>
    </row>
    <row r="412" ht="15">
      <c r="E412" s="4"/>
    </row>
    <row r="413" ht="15">
      <c r="E413" s="4"/>
    </row>
    <row r="414" ht="15">
      <c r="E414" s="4"/>
    </row>
    <row r="415" ht="15">
      <c r="E415" s="4"/>
    </row>
    <row r="416" ht="15">
      <c r="E416" s="4"/>
    </row>
    <row r="417" ht="15">
      <c r="E417" s="4"/>
    </row>
    <row r="418" ht="15">
      <c r="E418" s="4"/>
    </row>
    <row r="419" ht="15">
      <c r="E419" s="4"/>
    </row>
    <row r="420" ht="15">
      <c r="E420" s="4"/>
    </row>
    <row r="421" ht="15">
      <c r="E421" s="4"/>
    </row>
    <row r="422" ht="15">
      <c r="E422" s="4"/>
    </row>
    <row r="423" ht="15">
      <c r="E423" s="4"/>
    </row>
    <row r="424" ht="15">
      <c r="E424" s="4"/>
    </row>
    <row r="425" ht="15">
      <c r="E425" s="4"/>
    </row>
    <row r="426" ht="15">
      <c r="E426" s="4"/>
    </row>
    <row r="427" ht="15">
      <c r="E427" s="4"/>
    </row>
    <row r="428" ht="15">
      <c r="E428" s="4"/>
    </row>
    <row r="429" ht="15">
      <c r="E429" s="4"/>
    </row>
    <row r="430" ht="15">
      <c r="E430" s="4"/>
    </row>
    <row r="431" ht="15">
      <c r="E431" s="4"/>
    </row>
    <row r="432" ht="15">
      <c r="E432" s="4"/>
    </row>
    <row r="433" ht="15">
      <c r="E433" s="4"/>
    </row>
    <row r="434" ht="15">
      <c r="E434" s="4"/>
    </row>
    <row r="435" ht="15">
      <c r="E435" s="4"/>
    </row>
    <row r="436" ht="15">
      <c r="E436" s="4"/>
    </row>
    <row r="437" ht="15">
      <c r="E437" s="4"/>
    </row>
    <row r="438" ht="15">
      <c r="E438" s="4"/>
    </row>
    <row r="439" ht="15">
      <c r="E439" s="4"/>
    </row>
    <row r="440" ht="15">
      <c r="E440" s="4"/>
    </row>
    <row r="441" ht="15">
      <c r="E441" s="4"/>
    </row>
    <row r="442" ht="15">
      <c r="E442" s="4"/>
    </row>
    <row r="443" ht="15">
      <c r="E443" s="4"/>
    </row>
    <row r="444" ht="15">
      <c r="E444" s="4"/>
    </row>
    <row r="445" ht="15">
      <c r="E445" s="4"/>
    </row>
    <row r="446" ht="15">
      <c r="E446" s="4"/>
    </row>
    <row r="447" ht="15">
      <c r="E447" s="4"/>
    </row>
    <row r="448" ht="15">
      <c r="E448" s="4"/>
    </row>
    <row r="449" ht="15">
      <c r="E449" s="4"/>
    </row>
    <row r="450" ht="15">
      <c r="E450" s="4"/>
    </row>
    <row r="451" ht="15">
      <c r="E451" s="4"/>
    </row>
    <row r="452" ht="15">
      <c r="E452" s="4"/>
    </row>
    <row r="453" ht="15">
      <c r="E453" s="4"/>
    </row>
    <row r="454" ht="15">
      <c r="E454" s="4"/>
    </row>
    <row r="455" ht="15">
      <c r="E455" s="4"/>
    </row>
    <row r="456" ht="15">
      <c r="E456" s="4"/>
    </row>
    <row r="457" ht="15">
      <c r="E457" s="4"/>
    </row>
    <row r="458" ht="15">
      <c r="E458" s="4"/>
    </row>
    <row r="459" ht="15">
      <c r="E459" s="4"/>
    </row>
    <row r="460" ht="15">
      <c r="E460" s="4"/>
    </row>
    <row r="461" ht="15">
      <c r="E461" s="4"/>
    </row>
    <row r="462" ht="15">
      <c r="E462" s="4"/>
    </row>
    <row r="463" ht="15">
      <c r="E463" s="4"/>
    </row>
    <row r="464" ht="15">
      <c r="E464" s="4"/>
    </row>
    <row r="465" ht="15">
      <c r="E465" s="4"/>
    </row>
    <row r="466" ht="15">
      <c r="E466" s="4"/>
    </row>
    <row r="467" ht="15">
      <c r="E467" s="4"/>
    </row>
    <row r="468" ht="15">
      <c r="E468" s="4"/>
    </row>
    <row r="469" ht="15">
      <c r="E469" s="4"/>
    </row>
    <row r="470" ht="15">
      <c r="E470" s="4"/>
    </row>
    <row r="471" ht="15">
      <c r="E471" s="4"/>
    </row>
    <row r="472" ht="15">
      <c r="E472" s="4"/>
    </row>
    <row r="473" ht="15">
      <c r="E473" s="4"/>
    </row>
    <row r="474" ht="15">
      <c r="E474" s="4"/>
    </row>
    <row r="475" ht="15">
      <c r="E475" s="4"/>
    </row>
    <row r="476" ht="15">
      <c r="E476" s="4"/>
    </row>
    <row r="477" ht="15">
      <c r="E477" s="4"/>
    </row>
    <row r="478" ht="15">
      <c r="E478" s="4"/>
    </row>
    <row r="479" ht="15">
      <c r="E479" s="4"/>
    </row>
    <row r="480" ht="15">
      <c r="E480" s="4"/>
    </row>
    <row r="481" ht="15">
      <c r="E481" s="4"/>
    </row>
    <row r="482" ht="15">
      <c r="E482" s="4"/>
    </row>
    <row r="483" ht="15">
      <c r="E483" s="4"/>
    </row>
    <row r="484" ht="15">
      <c r="E484" s="4"/>
    </row>
    <row r="485" ht="15">
      <c r="E485" s="4"/>
    </row>
    <row r="486" ht="15">
      <c r="E486" s="4"/>
    </row>
    <row r="487" ht="15">
      <c r="E487" s="4"/>
    </row>
    <row r="488" ht="15">
      <c r="E488" s="4"/>
    </row>
    <row r="489" ht="15">
      <c r="E489" s="4"/>
    </row>
    <row r="490" ht="15">
      <c r="E490" s="4"/>
    </row>
    <row r="491" ht="15">
      <c r="E491" s="4"/>
    </row>
    <row r="492" ht="15">
      <c r="E492" s="4"/>
    </row>
    <row r="493" ht="15">
      <c r="E493" s="4"/>
    </row>
    <row r="494" ht="15">
      <c r="E494" s="4"/>
    </row>
    <row r="495" ht="15">
      <c r="E495" s="4"/>
    </row>
    <row r="496" ht="15">
      <c r="E496" s="4"/>
    </row>
    <row r="497" ht="15">
      <c r="E497" s="4"/>
    </row>
    <row r="498" ht="15">
      <c r="E498" s="4"/>
    </row>
    <row r="499" ht="15">
      <c r="E499" s="4"/>
    </row>
    <row r="500" ht="15">
      <c r="E500" s="4"/>
    </row>
    <row r="501" ht="15">
      <c r="E501" s="4"/>
    </row>
    <row r="502" ht="15">
      <c r="E502" s="4"/>
    </row>
    <row r="503" ht="15">
      <c r="E503" s="4"/>
    </row>
    <row r="504" ht="15">
      <c r="E504" s="4"/>
    </row>
    <row r="505" ht="15">
      <c r="E505" s="4"/>
    </row>
    <row r="506" ht="15">
      <c r="E506" s="4"/>
    </row>
    <row r="507" ht="15">
      <c r="E507" s="4"/>
    </row>
    <row r="508" ht="15">
      <c r="E508" s="4"/>
    </row>
    <row r="509" ht="15">
      <c r="E509" s="4"/>
    </row>
    <row r="510" ht="15">
      <c r="E510" s="4"/>
    </row>
    <row r="511" ht="15">
      <c r="E511" s="4"/>
    </row>
    <row r="512" ht="15">
      <c r="E512" s="4"/>
    </row>
    <row r="513" ht="15">
      <c r="E513" s="4"/>
    </row>
    <row r="514" ht="15">
      <c r="E514" s="4"/>
    </row>
    <row r="515" ht="15">
      <c r="E515" s="4"/>
    </row>
    <row r="516" ht="15">
      <c r="E516" s="4"/>
    </row>
    <row r="517" ht="15">
      <c r="E517" s="4"/>
    </row>
    <row r="518" ht="15">
      <c r="E518" s="4"/>
    </row>
    <row r="519" ht="15">
      <c r="E519" s="4"/>
    </row>
    <row r="520" ht="15">
      <c r="E520" s="4"/>
    </row>
    <row r="521" ht="15">
      <c r="E521" s="4"/>
    </row>
    <row r="522" ht="15">
      <c r="E522" s="4"/>
    </row>
    <row r="523" ht="15">
      <c r="E523" s="4"/>
    </row>
    <row r="524" ht="15">
      <c r="E524" s="4"/>
    </row>
    <row r="525" ht="15">
      <c r="E525" s="4"/>
    </row>
    <row r="526" ht="15">
      <c r="E526" s="4"/>
    </row>
    <row r="527" ht="15">
      <c r="E527" s="4"/>
    </row>
    <row r="528" ht="15">
      <c r="E528" s="4"/>
    </row>
    <row r="529" ht="15">
      <c r="E529" s="4"/>
    </row>
    <row r="530" ht="15">
      <c r="E530" s="4"/>
    </row>
    <row r="531" ht="15">
      <c r="E531" s="4"/>
    </row>
    <row r="532" ht="15">
      <c r="E532" s="4"/>
    </row>
    <row r="533" ht="15">
      <c r="E533" s="4"/>
    </row>
    <row r="534" ht="15">
      <c r="E534" s="4"/>
    </row>
    <row r="535" ht="15">
      <c r="E535" s="4"/>
    </row>
    <row r="536" ht="15">
      <c r="E536" s="4"/>
    </row>
    <row r="537" ht="15">
      <c r="E537" s="4"/>
    </row>
    <row r="538" ht="15">
      <c r="E538" s="4"/>
    </row>
    <row r="539" ht="15">
      <c r="E539" s="4"/>
    </row>
    <row r="540" ht="15">
      <c r="E540" s="4"/>
    </row>
    <row r="541" ht="15">
      <c r="E541" s="4"/>
    </row>
    <row r="542" ht="15">
      <c r="E542" s="4"/>
    </row>
    <row r="543" ht="15">
      <c r="E543" s="4"/>
    </row>
    <row r="544" ht="15">
      <c r="E544" s="4"/>
    </row>
    <row r="545" ht="15">
      <c r="E545" s="4"/>
    </row>
    <row r="546" ht="15">
      <c r="E546" s="4"/>
    </row>
    <row r="547" ht="15">
      <c r="E547" s="4"/>
    </row>
    <row r="548" ht="15">
      <c r="E548" s="4"/>
    </row>
    <row r="549" ht="15">
      <c r="E549" s="4"/>
    </row>
    <row r="550" ht="15">
      <c r="E550" s="4"/>
    </row>
    <row r="551" ht="15">
      <c r="E551" s="4"/>
    </row>
    <row r="552" ht="15">
      <c r="E552" s="4"/>
    </row>
    <row r="553" ht="15">
      <c r="E553" s="4"/>
    </row>
    <row r="554" ht="15">
      <c r="E554" s="4"/>
    </row>
    <row r="555" ht="15">
      <c r="E555" s="4"/>
    </row>
    <row r="556" ht="15">
      <c r="E556" s="4"/>
    </row>
    <row r="557" ht="15">
      <c r="E557" s="4"/>
    </row>
    <row r="558" ht="15">
      <c r="E558" s="4"/>
    </row>
    <row r="559" ht="15">
      <c r="E559" s="4"/>
    </row>
    <row r="560" ht="15">
      <c r="E560" s="4"/>
    </row>
    <row r="561" ht="15">
      <c r="E561" s="4"/>
    </row>
    <row r="562" ht="15">
      <c r="E562" s="4"/>
    </row>
    <row r="563" ht="15">
      <c r="E563" s="4"/>
    </row>
    <row r="564" ht="15">
      <c r="E564" s="4"/>
    </row>
    <row r="565" ht="15">
      <c r="E565" s="4"/>
    </row>
    <row r="566" ht="15">
      <c r="E566" s="4"/>
    </row>
    <row r="567" ht="15">
      <c r="E567" s="4"/>
    </row>
    <row r="568" ht="15">
      <c r="E568" s="4"/>
    </row>
    <row r="569" ht="15">
      <c r="E569" s="4"/>
    </row>
    <row r="570" ht="15">
      <c r="E570" s="4"/>
    </row>
    <row r="571" ht="15">
      <c r="E571" s="4"/>
    </row>
    <row r="572" ht="15">
      <c r="E572" s="4"/>
    </row>
    <row r="573" ht="15">
      <c r="E573" s="4"/>
    </row>
    <row r="574" ht="15">
      <c r="E574" s="4"/>
    </row>
    <row r="575" ht="15">
      <c r="E575" s="4"/>
    </row>
    <row r="576" ht="15">
      <c r="E576" s="4"/>
    </row>
    <row r="577" ht="15">
      <c r="E577" s="4"/>
    </row>
    <row r="578" ht="15">
      <c r="E578" s="4"/>
    </row>
    <row r="579" ht="15">
      <c r="E579" s="4"/>
    </row>
    <row r="580" ht="15">
      <c r="E580" s="4"/>
    </row>
    <row r="581" ht="15">
      <c r="E581" s="4"/>
    </row>
    <row r="582" ht="15">
      <c r="E582" s="4"/>
    </row>
    <row r="583" ht="15">
      <c r="E583" s="4"/>
    </row>
    <row r="584" ht="15">
      <c r="E584" s="4"/>
    </row>
    <row r="585" ht="15">
      <c r="E585" s="4"/>
    </row>
    <row r="586" ht="15">
      <c r="E586" s="4"/>
    </row>
    <row r="587" ht="15">
      <c r="E587" s="4"/>
    </row>
    <row r="588" ht="15">
      <c r="E588" s="4"/>
    </row>
    <row r="589" ht="15">
      <c r="E589" s="4"/>
    </row>
    <row r="590" ht="15">
      <c r="E590" s="4"/>
    </row>
    <row r="591" ht="15">
      <c r="E591" s="4"/>
    </row>
    <row r="592" ht="15">
      <c r="E592" s="4"/>
    </row>
    <row r="593" ht="15">
      <c r="E593" s="4"/>
    </row>
    <row r="594" ht="15">
      <c r="E594" s="4"/>
    </row>
    <row r="595" ht="15">
      <c r="E595" s="4"/>
    </row>
    <row r="596" ht="15">
      <c r="E596" s="4"/>
    </row>
    <row r="597" ht="15">
      <c r="E597" s="4"/>
    </row>
    <row r="598" ht="15">
      <c r="E598" s="4"/>
    </row>
    <row r="599" ht="15">
      <c r="E599" s="4"/>
    </row>
    <row r="600" ht="15">
      <c r="E600" s="4"/>
    </row>
  </sheetData>
  <sheetProtection password="DAF5" sheet="1"/>
  <mergeCells count="20">
    <mergeCell ref="B109:C109"/>
    <mergeCell ref="C119:E119"/>
    <mergeCell ref="A120:B120"/>
    <mergeCell ref="B112:C112"/>
    <mergeCell ref="B117:C117"/>
    <mergeCell ref="A4:E4"/>
    <mergeCell ref="D1:E1"/>
    <mergeCell ref="E107:E108"/>
    <mergeCell ref="C5:E5"/>
    <mergeCell ref="A105:E105"/>
    <mergeCell ref="A3:E3"/>
    <mergeCell ref="B107:C108"/>
    <mergeCell ref="A107:A108"/>
    <mergeCell ref="D107:D108"/>
    <mergeCell ref="A127:B127"/>
    <mergeCell ref="B113:C113"/>
    <mergeCell ref="B110:C110"/>
    <mergeCell ref="B111:C111"/>
    <mergeCell ref="C127:E127"/>
    <mergeCell ref="C120:E120"/>
  </mergeCells>
  <printOptions horizontalCentered="1"/>
  <pageMargins left="0.748031496062992" right="0" top="0.787401575" bottom="0.511811024" header="0.511811023622047" footer="0.011811024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="75" zoomScaleNormal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3" sqref="B23"/>
    </sheetView>
  </sheetViews>
  <sheetFormatPr defaultColWidth="8.796875" defaultRowHeight="15"/>
  <cols>
    <col min="1" max="1" width="50.09765625" style="8" customWidth="1"/>
    <col min="2" max="2" width="12.3984375" style="9" customWidth="1"/>
    <col min="3" max="3" width="5.09765625" style="8" customWidth="1"/>
    <col min="4" max="4" width="14.69921875" style="8" customWidth="1"/>
    <col min="5" max="5" width="15.5" style="8" customWidth="1"/>
    <col min="6" max="6" width="16.5" style="8" customWidth="1"/>
    <col min="7" max="7" width="17" style="8" customWidth="1"/>
    <col min="8" max="16384" width="9" style="8" customWidth="1"/>
  </cols>
  <sheetData>
    <row r="1" spans="1:7" ht="34.5" customHeight="1">
      <c r="A1" s="296" t="s">
        <v>547</v>
      </c>
      <c r="B1" s="291"/>
      <c r="C1" s="291"/>
      <c r="D1" s="291"/>
      <c r="E1" s="297"/>
      <c r="F1" s="360" t="s">
        <v>562</v>
      </c>
      <c r="G1" s="356"/>
    </row>
    <row r="2" spans="1:7" ht="20.25" customHeight="1">
      <c r="A2" s="83" t="s">
        <v>514</v>
      </c>
      <c r="B2" s="6"/>
      <c r="C2" s="6"/>
      <c r="D2" s="6"/>
      <c r="E2" s="6"/>
      <c r="F2" s="356" t="s">
        <v>527</v>
      </c>
      <c r="G2" s="356"/>
    </row>
    <row r="3" spans="1:7" ht="21.75" customHeight="1">
      <c r="A3" s="359" t="s">
        <v>563</v>
      </c>
      <c r="B3" s="359"/>
      <c r="C3" s="359"/>
      <c r="D3" s="359"/>
      <c r="E3" s="359"/>
      <c r="F3" s="359"/>
      <c r="G3" s="359"/>
    </row>
    <row r="4" spans="1:7" ht="15.75">
      <c r="A4" s="64"/>
      <c r="B4" s="64"/>
      <c r="C4" s="69"/>
      <c r="D4" s="376" t="s">
        <v>9</v>
      </c>
      <c r="E4" s="376"/>
      <c r="F4" s="376"/>
      <c r="G4" s="376"/>
    </row>
    <row r="5" spans="1:7" ht="21" customHeight="1">
      <c r="A5" s="380" t="s">
        <v>11</v>
      </c>
      <c r="B5" s="380" t="s">
        <v>531</v>
      </c>
      <c r="C5" s="380" t="s">
        <v>74</v>
      </c>
      <c r="D5" s="377" t="s">
        <v>569</v>
      </c>
      <c r="E5" s="369" t="s">
        <v>570</v>
      </c>
      <c r="F5" s="381" t="s">
        <v>571</v>
      </c>
      <c r="G5" s="381" t="s">
        <v>572</v>
      </c>
    </row>
    <row r="6" spans="1:7" ht="24.75" customHeight="1">
      <c r="A6" s="378"/>
      <c r="B6" s="378"/>
      <c r="C6" s="378"/>
      <c r="D6" s="378"/>
      <c r="E6" s="379"/>
      <c r="F6" s="382"/>
      <c r="G6" s="382"/>
    </row>
    <row r="7" spans="1:7" s="9" customFormat="1" ht="15.75">
      <c r="A7" s="270">
        <v>1</v>
      </c>
      <c r="B7" s="270">
        <v>2</v>
      </c>
      <c r="C7" s="270">
        <v>3</v>
      </c>
      <c r="D7" s="270">
        <v>4</v>
      </c>
      <c r="E7" s="270">
        <v>5</v>
      </c>
      <c r="F7" s="270">
        <v>6</v>
      </c>
      <c r="G7" s="270">
        <v>7</v>
      </c>
    </row>
    <row r="8" spans="1:7" ht="15.75">
      <c r="A8" s="271" t="s">
        <v>237</v>
      </c>
      <c r="B8" s="272" t="s">
        <v>44</v>
      </c>
      <c r="C8" s="273">
        <v>24</v>
      </c>
      <c r="D8" s="274">
        <v>65042595058</v>
      </c>
      <c r="E8" s="274">
        <v>74382838105</v>
      </c>
      <c r="F8" s="274">
        <v>295005529625</v>
      </c>
      <c r="G8" s="274">
        <v>373742599934</v>
      </c>
    </row>
    <row r="9" spans="1:7" ht="15.75">
      <c r="A9" s="275" t="s">
        <v>238</v>
      </c>
      <c r="B9" s="276" t="s">
        <v>40</v>
      </c>
      <c r="C9" s="277">
        <v>24</v>
      </c>
      <c r="D9" s="278"/>
      <c r="E9" s="278"/>
      <c r="F9" s="278"/>
      <c r="G9" s="278"/>
    </row>
    <row r="10" spans="1:7" ht="15.75">
      <c r="A10" s="279" t="s">
        <v>239</v>
      </c>
      <c r="B10" s="280">
        <v>10</v>
      </c>
      <c r="C10" s="280">
        <v>24</v>
      </c>
      <c r="D10" s="281">
        <f>D8</f>
        <v>65042595058</v>
      </c>
      <c r="E10" s="281">
        <f>E8</f>
        <v>74382838105</v>
      </c>
      <c r="F10" s="281">
        <f>F8</f>
        <v>295005529625</v>
      </c>
      <c r="G10" s="281">
        <f>G8</f>
        <v>373742599934</v>
      </c>
    </row>
    <row r="11" spans="1:7" ht="15.75">
      <c r="A11" s="275" t="s">
        <v>240</v>
      </c>
      <c r="B11" s="277">
        <v>11</v>
      </c>
      <c r="C11" s="277">
        <v>25</v>
      </c>
      <c r="D11" s="278">
        <v>64574989615</v>
      </c>
      <c r="E11" s="278">
        <v>101753744718</v>
      </c>
      <c r="F11" s="278">
        <v>311698428819</v>
      </c>
      <c r="G11" s="278">
        <v>393925412718</v>
      </c>
    </row>
    <row r="12" spans="1:7" ht="15.75">
      <c r="A12" s="282" t="s">
        <v>504</v>
      </c>
      <c r="B12" s="280">
        <v>20</v>
      </c>
      <c r="C12" s="280"/>
      <c r="D12" s="298">
        <f>D10-D11</f>
        <v>467605443</v>
      </c>
      <c r="E12" s="298">
        <f>E10-E11</f>
        <v>-27370906613</v>
      </c>
      <c r="F12" s="298">
        <f>F10-F11</f>
        <v>-16692899194</v>
      </c>
      <c r="G12" s="298">
        <f>G10-G11</f>
        <v>-20182812784</v>
      </c>
    </row>
    <row r="13" spans="1:7" ht="15.75">
      <c r="A13" s="275" t="s">
        <v>241</v>
      </c>
      <c r="B13" s="277">
        <v>21</v>
      </c>
      <c r="C13" s="277">
        <v>24</v>
      </c>
      <c r="D13" s="278">
        <v>7051971194</v>
      </c>
      <c r="E13" s="278">
        <v>3527557961</v>
      </c>
      <c r="F13" s="278">
        <v>17654942652</v>
      </c>
      <c r="G13" s="278">
        <v>14539253629</v>
      </c>
    </row>
    <row r="14" spans="1:7" ht="15.75">
      <c r="A14" s="275" t="s">
        <v>242</v>
      </c>
      <c r="B14" s="277">
        <v>22</v>
      </c>
      <c r="C14" s="277">
        <v>26</v>
      </c>
      <c r="D14" s="278">
        <v>4525300380</v>
      </c>
      <c r="E14" s="278">
        <v>5161960516</v>
      </c>
      <c r="F14" s="278">
        <v>21864849013</v>
      </c>
      <c r="G14" s="278">
        <v>21728520324</v>
      </c>
    </row>
    <row r="15" spans="1:7" s="2" customFormat="1" ht="15.75">
      <c r="A15" s="284" t="s">
        <v>243</v>
      </c>
      <c r="B15" s="285">
        <v>23</v>
      </c>
      <c r="C15" s="285"/>
      <c r="D15" s="286">
        <v>4302297361</v>
      </c>
      <c r="E15" s="286">
        <v>5029792596</v>
      </c>
      <c r="F15" s="348">
        <f>2672528559+4769859007+9311432124+29597705</f>
        <v>16783417395</v>
      </c>
      <c r="G15" s="286">
        <v>21437637097</v>
      </c>
    </row>
    <row r="16" spans="1:7" ht="15.75">
      <c r="A16" s="275" t="s">
        <v>244</v>
      </c>
      <c r="B16" s="277">
        <v>24</v>
      </c>
      <c r="C16" s="277"/>
      <c r="D16" s="278">
        <v>0</v>
      </c>
      <c r="E16" s="278">
        <v>0</v>
      </c>
      <c r="F16" s="278">
        <v>0</v>
      </c>
      <c r="G16" s="278">
        <v>0</v>
      </c>
    </row>
    <row r="17" spans="1:7" ht="15.75">
      <c r="A17" s="275" t="s">
        <v>245</v>
      </c>
      <c r="B17" s="277">
        <v>25</v>
      </c>
      <c r="C17" s="277"/>
      <c r="D17" s="278">
        <v>1980330230</v>
      </c>
      <c r="E17" s="278">
        <v>3191903681</v>
      </c>
      <c r="F17" s="278">
        <v>7834157699</v>
      </c>
      <c r="G17" s="278">
        <v>7964773654</v>
      </c>
    </row>
    <row r="18" spans="1:7" ht="30">
      <c r="A18" s="282" t="s">
        <v>246</v>
      </c>
      <c r="B18" s="280">
        <v>30</v>
      </c>
      <c r="C18" s="280"/>
      <c r="D18" s="298">
        <f>D12+D13-D14-D17</f>
        <v>1013946027</v>
      </c>
      <c r="E18" s="298">
        <f>E12+E13-E14-E17</f>
        <v>-32197212849</v>
      </c>
      <c r="F18" s="298">
        <f>F12+F13-F14-F17</f>
        <v>-28736963254</v>
      </c>
      <c r="G18" s="298">
        <f>G12+G13-G14-G17</f>
        <v>-35336853133</v>
      </c>
    </row>
    <row r="19" spans="1:7" ht="15.75">
      <c r="A19" s="275" t="s">
        <v>247</v>
      </c>
      <c r="B19" s="277">
        <v>31</v>
      </c>
      <c r="C19" s="277"/>
      <c r="D19" s="278">
        <v>1214416834</v>
      </c>
      <c r="E19" s="278">
        <v>37887578640</v>
      </c>
      <c r="F19" s="278">
        <v>42175062874</v>
      </c>
      <c r="G19" s="278">
        <v>43262968799</v>
      </c>
    </row>
    <row r="20" spans="1:7" ht="15.75">
      <c r="A20" s="275" t="s">
        <v>248</v>
      </c>
      <c r="B20" s="277">
        <v>32</v>
      </c>
      <c r="C20" s="277"/>
      <c r="D20" s="278">
        <v>954698208</v>
      </c>
      <c r="E20" s="278">
        <v>5326367159</v>
      </c>
      <c r="F20" s="278">
        <v>13218611539</v>
      </c>
      <c r="G20" s="278">
        <v>5330345159</v>
      </c>
    </row>
    <row r="21" spans="1:7" ht="15.75">
      <c r="A21" s="275" t="s">
        <v>249</v>
      </c>
      <c r="B21" s="277">
        <v>40</v>
      </c>
      <c r="C21" s="277"/>
      <c r="D21" s="287">
        <f>D19-D20</f>
        <v>259718626</v>
      </c>
      <c r="E21" s="287">
        <f>E19-E20</f>
        <v>32561211481</v>
      </c>
      <c r="F21" s="287">
        <f>F19-F20</f>
        <v>28956451335</v>
      </c>
      <c r="G21" s="287">
        <f>G19-G20</f>
        <v>37932623640</v>
      </c>
    </row>
    <row r="22" spans="1:7" ht="15.75">
      <c r="A22" s="275" t="s">
        <v>250</v>
      </c>
      <c r="B22" s="277">
        <v>50</v>
      </c>
      <c r="C22" s="277"/>
      <c r="D22" s="287">
        <f>D18+D21</f>
        <v>1273664653</v>
      </c>
      <c r="E22" s="287">
        <f>E18+E21</f>
        <v>363998632</v>
      </c>
      <c r="F22" s="287">
        <f>F18+F21</f>
        <v>219488081</v>
      </c>
      <c r="G22" s="287">
        <f>G18+G21</f>
        <v>2595770507</v>
      </c>
    </row>
    <row r="23" spans="1:7" ht="15.75">
      <c r="A23" s="275" t="s">
        <v>506</v>
      </c>
      <c r="B23" s="277">
        <v>51</v>
      </c>
      <c r="C23" s="277">
        <v>27</v>
      </c>
      <c r="D23" s="288"/>
      <c r="E23" s="288"/>
      <c r="F23" s="288"/>
      <c r="G23" s="288"/>
    </row>
    <row r="24" spans="1:7" ht="15.75">
      <c r="A24" s="279" t="s">
        <v>507</v>
      </c>
      <c r="B24" s="280">
        <v>52</v>
      </c>
      <c r="C24" s="280"/>
      <c r="D24" s="294"/>
      <c r="E24" s="294"/>
      <c r="F24" s="294"/>
      <c r="G24" s="294"/>
    </row>
    <row r="25" spans="1:7" ht="15.75">
      <c r="A25" s="275" t="s">
        <v>508</v>
      </c>
      <c r="B25" s="277">
        <v>60</v>
      </c>
      <c r="C25" s="277">
        <v>27</v>
      </c>
      <c r="D25" s="283">
        <f>D22-D23</f>
        <v>1273664653</v>
      </c>
      <c r="E25" s="283">
        <f>E22-E23</f>
        <v>363998632</v>
      </c>
      <c r="F25" s="283">
        <f>F22-F23</f>
        <v>219488081</v>
      </c>
      <c r="G25" s="283">
        <f>G22-G23</f>
        <v>2595770507</v>
      </c>
    </row>
    <row r="26" spans="1:7" ht="15.75">
      <c r="A26" s="289" t="s">
        <v>509</v>
      </c>
      <c r="B26" s="290">
        <v>70</v>
      </c>
      <c r="C26" s="290"/>
      <c r="D26" s="342">
        <f>D25/15000000</f>
        <v>84.91097686666667</v>
      </c>
      <c r="E26" s="342">
        <f>E25/15000000</f>
        <v>24.266575466666666</v>
      </c>
      <c r="F26" s="342">
        <f>F25/15000000</f>
        <v>14.632538733333334</v>
      </c>
      <c r="G26" s="342">
        <f>G25/15000000</f>
        <v>173.05136713333334</v>
      </c>
    </row>
    <row r="27" spans="1:7" ht="15.75">
      <c r="A27" s="292"/>
      <c r="B27" s="293"/>
      <c r="C27" s="293"/>
      <c r="D27" s="347"/>
      <c r="E27" s="347"/>
      <c r="F27" s="347"/>
      <c r="G27" s="347"/>
    </row>
    <row r="28" spans="1:7" ht="19.5" customHeight="1">
      <c r="A28" s="64"/>
      <c r="B28" s="69"/>
      <c r="C28" s="373" t="s">
        <v>583</v>
      </c>
      <c r="D28" s="373"/>
      <c r="E28" s="373"/>
      <c r="F28" s="373"/>
      <c r="G28" s="373"/>
    </row>
    <row r="29" spans="1:7" s="7" customFormat="1" ht="19.5" customHeight="1">
      <c r="A29" s="356" t="s">
        <v>559</v>
      </c>
      <c r="B29" s="356"/>
      <c r="C29" s="359" t="s">
        <v>510</v>
      </c>
      <c r="D29" s="359"/>
      <c r="E29" s="359"/>
      <c r="F29" s="359"/>
      <c r="G29" s="269"/>
    </row>
    <row r="30" spans="1:7" s="7" customFormat="1" ht="19.5" customHeight="1">
      <c r="A30" s="83"/>
      <c r="B30" s="83"/>
      <c r="C30" s="269"/>
      <c r="D30" s="269"/>
      <c r="E30" s="269"/>
      <c r="F30" s="269"/>
      <c r="G30" s="269"/>
    </row>
    <row r="31" spans="1:7" s="7" customFormat="1" ht="19.5" customHeight="1">
      <c r="A31" s="83"/>
      <c r="B31" s="83"/>
      <c r="C31" s="269"/>
      <c r="D31" s="269"/>
      <c r="E31" s="269"/>
      <c r="F31" s="269"/>
      <c r="G31" s="269"/>
    </row>
    <row r="32" spans="1:7" s="7" customFormat="1" ht="19.5" customHeight="1">
      <c r="A32" s="350" t="s">
        <v>584</v>
      </c>
      <c r="B32" s="350"/>
      <c r="C32" s="84"/>
      <c r="D32" s="84"/>
      <c r="E32" s="383" t="s">
        <v>582</v>
      </c>
      <c r="F32" s="383"/>
      <c r="G32" s="269"/>
    </row>
    <row r="33" spans="1:7" s="7" customFormat="1" ht="19.5" customHeight="1">
      <c r="A33" s="83"/>
      <c r="B33" s="83"/>
      <c r="C33" s="269"/>
      <c r="D33" s="269"/>
      <c r="E33" s="269"/>
      <c r="F33" s="269"/>
      <c r="G33" s="269"/>
    </row>
    <row r="34" spans="1:7" s="3" customFormat="1" ht="15.75">
      <c r="A34" s="359" t="s">
        <v>560</v>
      </c>
      <c r="B34" s="359"/>
      <c r="C34" s="359" t="s">
        <v>511</v>
      </c>
      <c r="D34" s="359"/>
      <c r="E34" s="359"/>
      <c r="F34" s="359"/>
      <c r="G34" s="269"/>
    </row>
    <row r="35" spans="1:7" ht="15.75">
      <c r="A35" s="64"/>
      <c r="B35" s="64"/>
      <c r="C35" s="69"/>
      <c r="D35" s="64"/>
      <c r="E35" s="64"/>
      <c r="F35" s="64"/>
      <c r="G35" s="64"/>
    </row>
    <row r="36" spans="1:7" ht="15.75">
      <c r="A36" s="64"/>
      <c r="B36" s="69"/>
      <c r="C36" s="64"/>
      <c r="D36" s="64"/>
      <c r="E36" s="64"/>
      <c r="F36" s="64"/>
      <c r="G36" s="64"/>
    </row>
    <row r="37" spans="1:7" ht="15.75">
      <c r="A37" s="64"/>
      <c r="B37" s="69"/>
      <c r="C37" s="64"/>
      <c r="D37" s="64"/>
      <c r="E37" s="64"/>
      <c r="F37" s="64"/>
      <c r="G37" s="64"/>
    </row>
    <row r="38" spans="1:7" ht="15.75">
      <c r="A38" s="69"/>
      <c r="B38" s="69"/>
      <c r="C38" s="64"/>
      <c r="D38" s="69"/>
      <c r="E38" s="69"/>
      <c r="F38" s="64"/>
      <c r="G38" s="64"/>
    </row>
    <row r="39" spans="1:7" ht="15.75">
      <c r="A39" s="64"/>
      <c r="B39" s="69"/>
      <c r="C39" s="64"/>
      <c r="D39" s="64"/>
      <c r="E39" s="64"/>
      <c r="F39" s="64"/>
      <c r="G39" s="64"/>
    </row>
    <row r="40" spans="1:7" ht="15.75">
      <c r="A40" s="64"/>
      <c r="B40" s="69"/>
      <c r="C40" s="64"/>
      <c r="D40" s="64"/>
      <c r="E40" s="64"/>
      <c r="F40" s="64"/>
      <c r="G40" s="64"/>
    </row>
    <row r="41" spans="1:5" ht="15">
      <c r="A41" s="6"/>
      <c r="C41" s="384"/>
      <c r="D41" s="384"/>
      <c r="E41" s="6"/>
    </row>
  </sheetData>
  <sheetProtection password="DAF5" sheet="1"/>
  <mergeCells count="18">
    <mergeCell ref="G5:G6"/>
    <mergeCell ref="E32:F32"/>
    <mergeCell ref="C28:G28"/>
    <mergeCell ref="C41:D41"/>
    <mergeCell ref="A29:B29"/>
    <mergeCell ref="C29:F29"/>
    <mergeCell ref="A34:B34"/>
    <mergeCell ref="C34:F34"/>
    <mergeCell ref="F1:G1"/>
    <mergeCell ref="F2:G2"/>
    <mergeCell ref="A3:G3"/>
    <mergeCell ref="D4:G4"/>
    <mergeCell ref="D5:D6"/>
    <mergeCell ref="E5:E6"/>
    <mergeCell ref="A5:A6"/>
    <mergeCell ref="C5:C6"/>
    <mergeCell ref="B5:B6"/>
    <mergeCell ref="F5:F6"/>
  </mergeCells>
  <printOptions horizontalCentered="1"/>
  <pageMargins left="0.25" right="0.25" top="0.25" bottom="0" header="0" footer="0"/>
  <pageSetup firstPageNumber="4" useFirstPageNumber="1" horizontalDpi="300" verticalDpi="300" orientation="landscape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31">
      <selection activeCell="E39" sqref="E39"/>
    </sheetView>
  </sheetViews>
  <sheetFormatPr defaultColWidth="8.796875" defaultRowHeight="15" outlineLevelRow="1"/>
  <cols>
    <col min="1" max="1" width="3.59765625" style="69" customWidth="1"/>
    <col min="2" max="2" width="46.19921875" style="70" customWidth="1"/>
    <col min="3" max="3" width="5.8984375" style="64" customWidth="1"/>
    <col min="4" max="4" width="3.5" style="64" customWidth="1"/>
    <col min="5" max="5" width="14.8984375" style="64" customWidth="1"/>
    <col min="6" max="6" width="15.09765625" style="64" customWidth="1"/>
    <col min="7" max="16384" width="9" style="64" customWidth="1"/>
  </cols>
  <sheetData>
    <row r="1" spans="1:6" ht="15.75">
      <c r="A1" s="356" t="s">
        <v>546</v>
      </c>
      <c r="B1" s="356"/>
      <c r="C1" s="259"/>
      <c r="D1" s="389" t="s">
        <v>517</v>
      </c>
      <c r="E1" s="389"/>
      <c r="F1" s="389"/>
    </row>
    <row r="2" spans="1:6" s="63" customFormat="1" ht="15.75">
      <c r="A2" s="387" t="s">
        <v>519</v>
      </c>
      <c r="B2" s="388"/>
      <c r="D2" s="390" t="s">
        <v>564</v>
      </c>
      <c r="E2" s="390"/>
      <c r="F2" s="390"/>
    </row>
    <row r="3" spans="1:6" s="63" customFormat="1" ht="15.75">
      <c r="A3" s="387" t="s">
        <v>518</v>
      </c>
      <c r="B3" s="388"/>
      <c r="D3" s="389" t="s">
        <v>528</v>
      </c>
      <c r="E3" s="389"/>
      <c r="F3" s="389"/>
    </row>
    <row r="4" spans="1:6" s="63" customFormat="1" ht="26.25" customHeight="1">
      <c r="A4" s="332"/>
      <c r="B4" s="300"/>
      <c r="D4" s="255"/>
      <c r="E4" s="255"/>
      <c r="F4" s="255"/>
    </row>
    <row r="5" spans="1:6" s="63" customFormat="1" ht="15.75" hidden="1">
      <c r="A5" s="300"/>
      <c r="B5" s="300"/>
      <c r="E5" s="255"/>
      <c r="F5" s="255"/>
    </row>
    <row r="6" spans="1:6" s="63" customFormat="1" ht="20.25" customHeight="1">
      <c r="A6" s="391" t="s">
        <v>565</v>
      </c>
      <c r="B6" s="391"/>
      <c r="C6" s="391"/>
      <c r="D6" s="391"/>
      <c r="E6" s="391"/>
      <c r="F6" s="391"/>
    </row>
    <row r="7" spans="1:6" ht="15.75">
      <c r="A7" s="386"/>
      <c r="B7" s="386"/>
      <c r="C7" s="386"/>
      <c r="D7" s="386"/>
      <c r="E7" s="386"/>
      <c r="F7" s="307"/>
    </row>
    <row r="8" spans="1:6" ht="15.75">
      <c r="A8" s="73"/>
      <c r="B8" s="73"/>
      <c r="C8" s="73"/>
      <c r="D8" s="73"/>
      <c r="E8" s="73"/>
      <c r="F8" s="73"/>
    </row>
    <row r="9" spans="1:6" ht="15.75">
      <c r="A9" s="65"/>
      <c r="B9" s="65"/>
      <c r="C9" s="65"/>
      <c r="D9" s="65"/>
      <c r="E9" s="65"/>
      <c r="F9" s="65" t="s">
        <v>9</v>
      </c>
    </row>
    <row r="10" spans="1:6" s="66" customFormat="1" ht="49.5" customHeight="1">
      <c r="A10" s="308" t="s">
        <v>10</v>
      </c>
      <c r="B10" s="309" t="s">
        <v>11</v>
      </c>
      <c r="C10" s="310" t="s">
        <v>12</v>
      </c>
      <c r="D10" s="310" t="s">
        <v>74</v>
      </c>
      <c r="E10" s="308" t="s">
        <v>566</v>
      </c>
      <c r="F10" s="308" t="s">
        <v>567</v>
      </c>
    </row>
    <row r="11" spans="1:6" s="67" customFormat="1" ht="18" customHeight="1">
      <c r="A11" s="311" t="s">
        <v>73</v>
      </c>
      <c r="B11" s="312" t="s">
        <v>13</v>
      </c>
      <c r="C11" s="313"/>
      <c r="D11" s="313"/>
      <c r="E11" s="313"/>
      <c r="F11" s="313"/>
    </row>
    <row r="12" spans="1:6" ht="18" customHeight="1" collapsed="1">
      <c r="A12" s="314">
        <v>1</v>
      </c>
      <c r="B12" s="315" t="s">
        <v>537</v>
      </c>
      <c r="C12" s="314" t="s">
        <v>44</v>
      </c>
      <c r="D12" s="314"/>
      <c r="E12" s="316">
        <v>300336577491</v>
      </c>
      <c r="F12" s="316">
        <v>388114506082</v>
      </c>
    </row>
    <row r="13" spans="1:6" ht="18" customHeight="1">
      <c r="A13" s="314">
        <v>2</v>
      </c>
      <c r="B13" s="315" t="s">
        <v>14</v>
      </c>
      <c r="C13" s="314" t="s">
        <v>53</v>
      </c>
      <c r="D13" s="314"/>
      <c r="E13" s="318">
        <v>-215675713433</v>
      </c>
      <c r="F13" s="318">
        <v>-324211380731</v>
      </c>
    </row>
    <row r="14" spans="1:6" ht="18" customHeight="1">
      <c r="A14" s="314">
        <v>3</v>
      </c>
      <c r="B14" s="315" t="s">
        <v>15</v>
      </c>
      <c r="C14" s="314" t="s">
        <v>40</v>
      </c>
      <c r="D14" s="314"/>
      <c r="E14" s="318">
        <v>-36355752053</v>
      </c>
      <c r="F14" s="318">
        <v>-39684299143</v>
      </c>
    </row>
    <row r="15" spans="1:6" ht="18" customHeight="1" collapsed="1">
      <c r="A15" s="314">
        <v>4</v>
      </c>
      <c r="B15" s="315" t="s">
        <v>16</v>
      </c>
      <c r="C15" s="314" t="s">
        <v>48</v>
      </c>
      <c r="D15" s="314"/>
      <c r="E15" s="318">
        <v>-16783417395</v>
      </c>
      <c r="F15" s="318">
        <v>-21437637097</v>
      </c>
    </row>
    <row r="16" spans="1:6" ht="18" customHeight="1">
      <c r="A16" s="314">
        <v>5</v>
      </c>
      <c r="B16" s="315" t="s">
        <v>538</v>
      </c>
      <c r="C16" s="314" t="s">
        <v>41</v>
      </c>
      <c r="D16" s="314"/>
      <c r="E16" s="318"/>
      <c r="F16" s="318">
        <v>0</v>
      </c>
    </row>
    <row r="17" spans="1:6" ht="18" customHeight="1">
      <c r="A17" s="314">
        <v>6</v>
      </c>
      <c r="B17" s="315" t="s">
        <v>17</v>
      </c>
      <c r="C17" s="314" t="s">
        <v>42</v>
      </c>
      <c r="D17" s="314"/>
      <c r="E17" s="316">
        <v>95916239662</v>
      </c>
      <c r="F17" s="316">
        <f>121757977350+50934880</f>
        <v>121808912230</v>
      </c>
    </row>
    <row r="18" spans="1:6" ht="18" customHeight="1">
      <c r="A18" s="314">
        <v>7</v>
      </c>
      <c r="B18" s="315" t="s">
        <v>18</v>
      </c>
      <c r="C18" s="314" t="s">
        <v>43</v>
      </c>
      <c r="D18" s="314"/>
      <c r="E18" s="318">
        <v>-131986281525</v>
      </c>
      <c r="F18" s="318">
        <v>-114417440412</v>
      </c>
    </row>
    <row r="19" spans="1:6" s="67" customFormat="1" ht="18" customHeight="1">
      <c r="A19" s="319"/>
      <c r="B19" s="320" t="s">
        <v>539</v>
      </c>
      <c r="C19" s="314">
        <v>20</v>
      </c>
      <c r="D19" s="319"/>
      <c r="E19" s="321">
        <f>SUM(E12:E18)</f>
        <v>-4548347253</v>
      </c>
      <c r="F19" s="337">
        <f>SUM(F12:F18)</f>
        <v>10172660929</v>
      </c>
    </row>
    <row r="20" spans="1:6" s="67" customFormat="1" ht="18" customHeight="1">
      <c r="A20" s="319" t="s">
        <v>50</v>
      </c>
      <c r="B20" s="320" t="s">
        <v>20</v>
      </c>
      <c r="C20" s="314"/>
      <c r="D20" s="314"/>
      <c r="E20" s="322"/>
      <c r="F20" s="322"/>
    </row>
    <row r="21" spans="1:6" ht="34.5" customHeight="1" collapsed="1">
      <c r="A21" s="314">
        <v>1</v>
      </c>
      <c r="B21" s="315" t="s">
        <v>542</v>
      </c>
      <c r="C21" s="314">
        <v>21</v>
      </c>
      <c r="D21" s="314"/>
      <c r="E21" s="323">
        <v>-2090714776</v>
      </c>
      <c r="F21" s="323">
        <v>-128247454</v>
      </c>
    </row>
    <row r="22" spans="1:6" ht="18" customHeight="1" outlineLevel="1">
      <c r="A22" s="314">
        <v>2</v>
      </c>
      <c r="B22" s="315" t="s">
        <v>21</v>
      </c>
      <c r="C22" s="314">
        <v>22</v>
      </c>
      <c r="D22" s="314"/>
      <c r="E22" s="322">
        <v>29628716186</v>
      </c>
      <c r="F22" s="322">
        <v>37508118640</v>
      </c>
    </row>
    <row r="23" spans="1:6" ht="18" customHeight="1" outlineLevel="1">
      <c r="A23" s="314">
        <v>3</v>
      </c>
      <c r="B23" s="315" t="s">
        <v>22</v>
      </c>
      <c r="C23" s="314">
        <v>23</v>
      </c>
      <c r="D23" s="314"/>
      <c r="E23" s="322"/>
      <c r="F23" s="322"/>
    </row>
    <row r="24" spans="1:6" ht="18" customHeight="1" outlineLevel="1">
      <c r="A24" s="314">
        <v>4</v>
      </c>
      <c r="B24" s="315" t="s">
        <v>23</v>
      </c>
      <c r="C24" s="314">
        <v>24</v>
      </c>
      <c r="D24" s="314"/>
      <c r="E24" s="322"/>
      <c r="F24" s="322"/>
    </row>
    <row r="25" spans="1:6" ht="18" customHeight="1" outlineLevel="1">
      <c r="A25" s="314">
        <v>5</v>
      </c>
      <c r="B25" s="315" t="s">
        <v>24</v>
      </c>
      <c r="C25" s="314">
        <v>25</v>
      </c>
      <c r="D25" s="314"/>
      <c r="E25" s="323"/>
      <c r="F25" s="323">
        <v>-7000000000</v>
      </c>
    </row>
    <row r="26" spans="1:6" ht="18" customHeight="1" outlineLevel="1">
      <c r="A26" s="314">
        <v>6</v>
      </c>
      <c r="B26" s="315" t="s">
        <v>25</v>
      </c>
      <c r="C26" s="314">
        <v>26</v>
      </c>
      <c r="D26" s="314"/>
      <c r="E26" s="322"/>
      <c r="F26" s="322">
        <v>9081000000</v>
      </c>
    </row>
    <row r="27" spans="1:6" s="68" customFormat="1" ht="18" customHeight="1" outlineLevel="1">
      <c r="A27" s="314">
        <v>7</v>
      </c>
      <c r="B27" s="315" t="s">
        <v>540</v>
      </c>
      <c r="C27" s="314">
        <v>27</v>
      </c>
      <c r="D27" s="317"/>
      <c r="E27" s="322">
        <v>13245868740</v>
      </c>
      <c r="F27" s="322">
        <v>10661402772</v>
      </c>
    </row>
    <row r="28" spans="1:6" s="67" customFormat="1" ht="18" customHeight="1">
      <c r="A28" s="319"/>
      <c r="B28" s="320" t="s">
        <v>26</v>
      </c>
      <c r="C28" s="314">
        <v>30</v>
      </c>
      <c r="D28" s="319"/>
      <c r="E28" s="337">
        <f>SUM(E20:E27)</f>
        <v>40783870150</v>
      </c>
      <c r="F28" s="346">
        <f>SUM(F20:F27)</f>
        <v>50122273958</v>
      </c>
    </row>
    <row r="29" spans="1:6" s="67" customFormat="1" ht="15.75">
      <c r="A29" s="319" t="s">
        <v>51</v>
      </c>
      <c r="B29" s="320" t="s">
        <v>27</v>
      </c>
      <c r="C29" s="314"/>
      <c r="D29" s="314"/>
      <c r="E29" s="322"/>
      <c r="F29" s="322"/>
    </row>
    <row r="30" spans="1:6" ht="19.5" customHeight="1" outlineLevel="1">
      <c r="A30" s="314">
        <v>1</v>
      </c>
      <c r="B30" s="315" t="s">
        <v>28</v>
      </c>
      <c r="C30" s="314">
        <v>31</v>
      </c>
      <c r="D30" s="314"/>
      <c r="E30" s="322"/>
      <c r="F30" s="322"/>
    </row>
    <row r="31" spans="1:6" ht="35.25" customHeight="1" outlineLevel="1">
      <c r="A31" s="314">
        <v>2</v>
      </c>
      <c r="B31" s="315" t="s">
        <v>556</v>
      </c>
      <c r="C31" s="314">
        <v>32</v>
      </c>
      <c r="D31" s="314"/>
      <c r="E31" s="322"/>
      <c r="F31" s="322"/>
    </row>
    <row r="32" spans="1:6" ht="18" customHeight="1" outlineLevel="1">
      <c r="A32" s="314">
        <v>3</v>
      </c>
      <c r="B32" s="315" t="s">
        <v>29</v>
      </c>
      <c r="C32" s="314">
        <v>33</v>
      </c>
      <c r="D32" s="314"/>
      <c r="E32" s="322">
        <v>1469679174</v>
      </c>
      <c r="F32" s="322">
        <v>2592371311</v>
      </c>
    </row>
    <row r="33" spans="1:6" ht="18" customHeight="1" outlineLevel="1">
      <c r="A33" s="314">
        <v>4</v>
      </c>
      <c r="B33" s="315" t="s">
        <v>30</v>
      </c>
      <c r="C33" s="314">
        <v>34</v>
      </c>
      <c r="D33" s="314"/>
      <c r="E33" s="323">
        <v>-37303273303</v>
      </c>
      <c r="F33" s="323">
        <v>-63254493975</v>
      </c>
    </row>
    <row r="34" spans="1:6" ht="18" customHeight="1" outlineLevel="1">
      <c r="A34" s="314">
        <v>5</v>
      </c>
      <c r="B34" s="315" t="s">
        <v>31</v>
      </c>
      <c r="C34" s="314">
        <v>35</v>
      </c>
      <c r="D34" s="314"/>
      <c r="E34" s="322"/>
      <c r="F34" s="322"/>
    </row>
    <row r="35" spans="1:6" s="67" customFormat="1" ht="18" customHeight="1">
      <c r="A35" s="314">
        <v>6</v>
      </c>
      <c r="B35" s="315" t="s">
        <v>541</v>
      </c>
      <c r="C35" s="314">
        <v>36</v>
      </c>
      <c r="D35" s="314"/>
      <c r="E35" s="323"/>
      <c r="F35" s="323"/>
    </row>
    <row r="36" spans="1:6" s="67" customFormat="1" ht="18" customHeight="1" collapsed="1">
      <c r="A36" s="314"/>
      <c r="B36" s="320" t="s">
        <v>32</v>
      </c>
      <c r="C36" s="314">
        <v>40</v>
      </c>
      <c r="D36" s="314"/>
      <c r="E36" s="321">
        <f>SUM(E30:E35)</f>
        <v>-35833594129</v>
      </c>
      <c r="F36" s="321">
        <f>SUM(F30:F35)</f>
        <v>-60662122664</v>
      </c>
    </row>
    <row r="37" spans="1:6" s="67" customFormat="1" ht="18" customHeight="1" collapsed="1">
      <c r="A37" s="319"/>
      <c r="B37" s="320" t="s">
        <v>532</v>
      </c>
      <c r="C37" s="314" t="s">
        <v>33</v>
      </c>
      <c r="D37" s="319"/>
      <c r="E37" s="351">
        <f>E19+E28+E29+E36</f>
        <v>401928768</v>
      </c>
      <c r="F37" s="345">
        <f>F19+F28+F29+F36</f>
        <v>-367187777</v>
      </c>
    </row>
    <row r="38" spans="1:6" ht="18" customHeight="1">
      <c r="A38" s="319"/>
      <c r="B38" s="320" t="s">
        <v>34</v>
      </c>
      <c r="C38" s="314" t="s">
        <v>35</v>
      </c>
      <c r="D38" s="319"/>
      <c r="E38" s="324">
        <v>56276725617</v>
      </c>
      <c r="F38" s="324">
        <v>56186681605</v>
      </c>
    </row>
    <row r="39" spans="1:6" s="67" customFormat="1" ht="18" customHeight="1">
      <c r="A39" s="314"/>
      <c r="B39" s="315" t="s">
        <v>36</v>
      </c>
      <c r="C39" s="314" t="s">
        <v>37</v>
      </c>
      <c r="D39" s="314"/>
      <c r="E39" s="323">
        <v>0</v>
      </c>
      <c r="F39" s="323">
        <v>457231789</v>
      </c>
    </row>
    <row r="40" spans="1:6" s="67" customFormat="1" ht="18" customHeight="1">
      <c r="A40" s="325"/>
      <c r="B40" s="326" t="s">
        <v>533</v>
      </c>
      <c r="C40" s="327" t="s">
        <v>38</v>
      </c>
      <c r="D40" s="325"/>
      <c r="E40" s="328">
        <f>E38+E37+E39</f>
        <v>56678654385</v>
      </c>
      <c r="F40" s="328">
        <f>F38+F37+F39</f>
        <v>56276725617</v>
      </c>
    </row>
    <row r="41" spans="1:6" s="67" customFormat="1" ht="15.75">
      <c r="A41" s="329"/>
      <c r="B41" s="330"/>
      <c r="C41" s="331"/>
      <c r="D41" s="329"/>
      <c r="E41" s="329"/>
      <c r="F41" s="329"/>
    </row>
    <row r="42" spans="1:6" ht="15.75">
      <c r="A42" s="77"/>
      <c r="B42" s="335"/>
      <c r="C42" s="373" t="s">
        <v>585</v>
      </c>
      <c r="D42" s="373"/>
      <c r="E42" s="373"/>
      <c r="F42" s="373"/>
    </row>
    <row r="43" spans="1:6" ht="15.75">
      <c r="A43" s="336" t="s">
        <v>535</v>
      </c>
      <c r="B43" s="336"/>
      <c r="C43" s="259" t="s">
        <v>502</v>
      </c>
      <c r="D43" s="259"/>
      <c r="E43" s="259"/>
      <c r="F43" s="259"/>
    </row>
    <row r="44" spans="1:6" ht="15.75">
      <c r="A44" s="72"/>
      <c r="B44" s="72"/>
      <c r="C44" s="72"/>
      <c r="D44" s="72"/>
      <c r="E44" s="71"/>
      <c r="F44" s="71"/>
    </row>
    <row r="45" spans="1:6" ht="15.75">
      <c r="A45" s="72"/>
      <c r="B45" s="72"/>
      <c r="C45" s="72"/>
      <c r="D45" s="72"/>
      <c r="E45" s="71"/>
      <c r="F45" s="71"/>
    </row>
    <row r="46" spans="1:6" ht="15.75">
      <c r="A46" s="352"/>
      <c r="B46" s="352" t="s">
        <v>586</v>
      </c>
      <c r="C46" s="352"/>
      <c r="D46" s="352"/>
      <c r="E46" s="353" t="s">
        <v>582</v>
      </c>
      <c r="F46" s="71"/>
    </row>
    <row r="47" spans="1:6" ht="15.75">
      <c r="A47" s="72"/>
      <c r="B47" s="72"/>
      <c r="C47" s="72"/>
      <c r="D47" s="72"/>
      <c r="E47" s="71"/>
      <c r="F47" s="71"/>
    </row>
    <row r="48" spans="1:6" ht="15.75">
      <c r="A48" s="72"/>
      <c r="B48" s="72"/>
      <c r="C48" s="72"/>
      <c r="D48" s="72"/>
      <c r="E48" s="71"/>
      <c r="F48" s="71"/>
    </row>
    <row r="49" spans="1:6" ht="15.75">
      <c r="A49" s="72"/>
      <c r="B49" s="72"/>
      <c r="C49" s="72"/>
      <c r="D49" s="72"/>
      <c r="E49" s="71"/>
      <c r="F49" s="71"/>
    </row>
    <row r="50" spans="1:6" ht="15.75">
      <c r="A50" s="385" t="s">
        <v>548</v>
      </c>
      <c r="B50" s="385"/>
      <c r="C50" s="254" t="s">
        <v>503</v>
      </c>
      <c r="D50" s="254"/>
      <c r="E50" s="254"/>
      <c r="F50" s="254"/>
    </row>
    <row r="51" spans="1:6" ht="15.75">
      <c r="A51" s="71"/>
      <c r="B51" s="71"/>
      <c r="C51" s="71"/>
      <c r="D51" s="71"/>
      <c r="E51" s="71"/>
      <c r="F51" s="71"/>
    </row>
    <row r="52" spans="1:6" ht="15.75">
      <c r="A52" s="71"/>
      <c r="B52" s="71"/>
      <c r="C52" s="71"/>
      <c r="D52" s="71"/>
      <c r="E52" s="71"/>
      <c r="F52" s="71"/>
    </row>
  </sheetData>
  <sheetProtection password="DAF5" sheet="1"/>
  <mergeCells count="10">
    <mergeCell ref="A50:B50"/>
    <mergeCell ref="A7:E7"/>
    <mergeCell ref="C42:F42"/>
    <mergeCell ref="A1:B1"/>
    <mergeCell ref="A2:B2"/>
    <mergeCell ref="A3:B3"/>
    <mergeCell ref="D1:F1"/>
    <mergeCell ref="D2:F2"/>
    <mergeCell ref="D3:F3"/>
    <mergeCell ref="A6:F6"/>
  </mergeCells>
  <printOptions horizontalCentered="1"/>
  <pageMargins left="0.75" right="0" top="0.75" bottom="0.75" header="0.5" footer="0.5"/>
  <pageSetup firstPageNumber="5" useFirstPageNumber="1" horizontalDpi="600" verticalDpi="600" orientation="portrait" r:id="rId1"/>
  <headerFooter alignWithMargins="0">
    <oddFooter>&amp;R&amp;P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60"/>
  <sheetViews>
    <sheetView zoomScalePageLayoutView="0" workbookViewId="0" topLeftCell="A218">
      <selection activeCell="G231" sqref="G231"/>
    </sheetView>
  </sheetViews>
  <sheetFormatPr defaultColWidth="8.796875" defaultRowHeight="15"/>
  <cols>
    <col min="1" max="1" width="9.3984375" style="10" customWidth="1"/>
    <col min="2" max="3" width="9" style="10" customWidth="1"/>
    <col min="4" max="4" width="9.8984375" style="10" customWidth="1"/>
    <col min="5" max="5" width="10.3984375" style="10" customWidth="1"/>
    <col min="6" max="6" width="10.59765625" style="10" customWidth="1"/>
    <col min="7" max="7" width="11.8984375" style="10" bestFit="1" customWidth="1"/>
    <col min="8" max="8" width="9.19921875" style="10" customWidth="1"/>
    <col min="9" max="9" width="11.5" style="10" customWidth="1"/>
    <col min="10" max="16384" width="9" style="10" customWidth="1"/>
  </cols>
  <sheetData>
    <row r="1" spans="1:9" ht="15.75">
      <c r="A1" s="439" t="s">
        <v>251</v>
      </c>
      <c r="B1" s="439"/>
      <c r="C1" s="439"/>
      <c r="D1" s="439"/>
      <c r="E1" s="439"/>
      <c r="F1" s="301"/>
      <c r="G1" s="301" t="s">
        <v>517</v>
      </c>
      <c r="H1" s="301"/>
      <c r="I1" s="301"/>
    </row>
    <row r="2" spans="1:9" ht="15.75">
      <c r="A2" s="146" t="s">
        <v>520</v>
      </c>
      <c r="B2" s="144"/>
      <c r="C2" s="144"/>
      <c r="D2" s="144"/>
      <c r="E2" s="144"/>
      <c r="F2" s="302"/>
      <c r="G2" s="301" t="s">
        <v>564</v>
      </c>
      <c r="H2" s="301"/>
      <c r="I2" s="302"/>
    </row>
    <row r="3" spans="1:9" ht="15.75">
      <c r="A3" s="146" t="s">
        <v>521</v>
      </c>
      <c r="B3" s="144"/>
      <c r="C3" s="144"/>
      <c r="D3" s="144"/>
      <c r="E3" s="144"/>
      <c r="F3" s="144"/>
      <c r="G3" s="441" t="s">
        <v>505</v>
      </c>
      <c r="H3" s="441"/>
      <c r="I3" s="441"/>
    </row>
    <row r="4" spans="1:9" ht="15.75">
      <c r="A4" s="146"/>
      <c r="B4" s="144"/>
      <c r="C4" s="144"/>
      <c r="D4" s="144"/>
      <c r="E4" s="144"/>
      <c r="F4" s="144"/>
      <c r="G4" s="144"/>
      <c r="H4" s="144"/>
      <c r="I4" s="144"/>
    </row>
    <row r="5" spans="1:9" ht="18.75">
      <c r="A5" s="440" t="s">
        <v>568</v>
      </c>
      <c r="B5" s="440"/>
      <c r="C5" s="440"/>
      <c r="D5" s="440"/>
      <c r="E5" s="440"/>
      <c r="F5" s="440"/>
      <c r="G5" s="440"/>
      <c r="H5" s="440"/>
      <c r="I5" s="440"/>
    </row>
    <row r="6" spans="1:9" ht="18.75">
      <c r="A6" s="440"/>
      <c r="B6" s="440"/>
      <c r="C6" s="440"/>
      <c r="D6" s="440"/>
      <c r="E6" s="440"/>
      <c r="F6" s="440"/>
      <c r="G6" s="440"/>
      <c r="H6" s="440"/>
      <c r="I6" s="440"/>
    </row>
    <row r="7" spans="1:9" ht="15.75">
      <c r="A7" s="144"/>
      <c r="B7" s="144"/>
      <c r="C7" s="144"/>
      <c r="D7" s="144"/>
      <c r="E7" s="144"/>
      <c r="F7" s="144"/>
      <c r="G7" s="144"/>
      <c r="H7" s="144"/>
      <c r="I7" s="144"/>
    </row>
    <row r="8" spans="1:9" s="12" customFormat="1" ht="16.5">
      <c r="A8" s="145" t="s">
        <v>252</v>
      </c>
      <c r="B8" s="146"/>
      <c r="C8" s="146"/>
      <c r="D8" s="146"/>
      <c r="E8" s="146"/>
      <c r="F8" s="146"/>
      <c r="G8" s="146"/>
      <c r="H8" s="146"/>
      <c r="I8" s="146"/>
    </row>
    <row r="9" spans="1:9" ht="16.5">
      <c r="A9" s="147" t="s">
        <v>253</v>
      </c>
      <c r="B9" s="147"/>
      <c r="C9" s="147"/>
      <c r="D9" s="147"/>
      <c r="E9" s="147"/>
      <c r="F9" s="147"/>
      <c r="G9" s="147"/>
      <c r="H9" s="147"/>
      <c r="I9" s="147"/>
    </row>
    <row r="10" spans="1:9" ht="16.5">
      <c r="A10" s="399" t="s">
        <v>254</v>
      </c>
      <c r="B10" s="399"/>
      <c r="C10" s="399"/>
      <c r="D10" s="399"/>
      <c r="E10" s="399"/>
      <c r="F10" s="399"/>
      <c r="G10" s="399"/>
      <c r="H10" s="399"/>
      <c r="I10" s="399"/>
    </row>
    <row r="11" spans="1:9" ht="16.5">
      <c r="A11" s="147" t="s">
        <v>255</v>
      </c>
      <c r="B11" s="147"/>
      <c r="C11" s="147"/>
      <c r="D11" s="147"/>
      <c r="E11" s="147"/>
      <c r="F11" s="147"/>
      <c r="G11" s="147"/>
      <c r="H11" s="147"/>
      <c r="I11" s="147"/>
    </row>
    <row r="12" spans="1:9" s="251" customFormat="1" ht="16.5">
      <c r="A12" s="399" t="s">
        <v>256</v>
      </c>
      <c r="B12" s="399"/>
      <c r="C12" s="399"/>
      <c r="D12" s="399"/>
      <c r="E12" s="399"/>
      <c r="F12" s="399"/>
      <c r="G12" s="399"/>
      <c r="H12" s="399"/>
      <c r="I12" s="399"/>
    </row>
    <row r="13" spans="1:9" ht="16.5">
      <c r="A13" s="147" t="s">
        <v>257</v>
      </c>
      <c r="B13" s="147"/>
      <c r="C13" s="147"/>
      <c r="D13" s="147"/>
      <c r="E13" s="147"/>
      <c r="F13" s="147"/>
      <c r="G13" s="147"/>
      <c r="H13" s="147"/>
      <c r="I13" s="147"/>
    </row>
    <row r="14" spans="1:9" s="12" customFormat="1" ht="16.5">
      <c r="A14" s="400" t="s">
        <v>258</v>
      </c>
      <c r="B14" s="400"/>
      <c r="C14" s="400"/>
      <c r="D14" s="400"/>
      <c r="E14" s="400"/>
      <c r="F14" s="400"/>
      <c r="G14" s="146"/>
      <c r="H14" s="146"/>
      <c r="I14" s="146"/>
    </row>
    <row r="15" spans="1:9" ht="16.5">
      <c r="A15" s="399" t="s">
        <v>259</v>
      </c>
      <c r="B15" s="399"/>
      <c r="C15" s="399"/>
      <c r="D15" s="399"/>
      <c r="E15" s="399"/>
      <c r="F15" s="399"/>
      <c r="G15" s="399"/>
      <c r="H15" s="399"/>
      <c r="I15" s="144"/>
    </row>
    <row r="16" spans="1:9" ht="16.5">
      <c r="A16" s="399" t="s">
        <v>260</v>
      </c>
      <c r="B16" s="399"/>
      <c r="C16" s="399"/>
      <c r="D16" s="399"/>
      <c r="E16" s="399"/>
      <c r="F16" s="399"/>
      <c r="G16" s="147"/>
      <c r="H16" s="144"/>
      <c r="I16" s="144"/>
    </row>
    <row r="17" spans="1:9" s="12" customFormat="1" ht="16.5">
      <c r="A17" s="400" t="s">
        <v>261</v>
      </c>
      <c r="B17" s="400"/>
      <c r="C17" s="400"/>
      <c r="D17" s="400"/>
      <c r="E17" s="146"/>
      <c r="F17" s="146"/>
      <c r="G17" s="146"/>
      <c r="H17" s="146"/>
      <c r="I17" s="146"/>
    </row>
    <row r="18" spans="1:9" ht="16.5">
      <c r="A18" s="399" t="s">
        <v>262</v>
      </c>
      <c r="B18" s="399"/>
      <c r="C18" s="399"/>
      <c r="D18" s="399"/>
      <c r="E18" s="399"/>
      <c r="F18" s="399"/>
      <c r="G18" s="147"/>
      <c r="H18" s="147"/>
      <c r="I18" s="147"/>
    </row>
    <row r="19" spans="1:9" ht="16.5">
      <c r="A19" s="251" t="s">
        <v>263</v>
      </c>
      <c r="B19" s="251"/>
      <c r="C19" s="251"/>
      <c r="D19" s="251"/>
      <c r="E19" s="251"/>
      <c r="F19" s="147"/>
      <c r="G19" s="147"/>
      <c r="H19" s="147"/>
      <c r="I19" s="147"/>
    </row>
    <row r="20" spans="1:9" s="12" customFormat="1" ht="16.5">
      <c r="A20" s="399" t="s">
        <v>321</v>
      </c>
      <c r="B20" s="399"/>
      <c r="C20" s="399"/>
      <c r="D20" s="399"/>
      <c r="E20" s="399"/>
      <c r="F20" s="399"/>
      <c r="G20" s="399"/>
      <c r="H20" s="399"/>
      <c r="I20" s="145"/>
    </row>
    <row r="21" spans="1:9" ht="16.5">
      <c r="A21" s="147" t="s">
        <v>264</v>
      </c>
      <c r="B21" s="147"/>
      <c r="C21" s="147"/>
      <c r="D21" s="147"/>
      <c r="E21" s="147"/>
      <c r="F21" s="147"/>
      <c r="G21" s="147"/>
      <c r="H21" s="147"/>
      <c r="I21" s="147"/>
    </row>
    <row r="22" spans="1:9" s="12" customFormat="1" ht="16.5">
      <c r="A22" s="400" t="s">
        <v>322</v>
      </c>
      <c r="B22" s="400"/>
      <c r="C22" s="400"/>
      <c r="D22" s="400"/>
      <c r="E22" s="400"/>
      <c r="F22" s="400"/>
      <c r="G22" s="400"/>
      <c r="H22" s="145"/>
      <c r="I22" s="145"/>
    </row>
    <row r="23" spans="1:9" s="14" customFormat="1" ht="16.5">
      <c r="A23" s="399" t="s">
        <v>265</v>
      </c>
      <c r="B23" s="399"/>
      <c r="C23" s="399"/>
      <c r="D23" s="399"/>
      <c r="E23" s="399"/>
      <c r="F23" s="399"/>
      <c r="G23" s="399"/>
      <c r="H23" s="399"/>
      <c r="I23" s="399"/>
    </row>
    <row r="24" spans="1:9" ht="16.5">
      <c r="A24" s="399" t="s">
        <v>267</v>
      </c>
      <c r="B24" s="399"/>
      <c r="C24" s="399"/>
      <c r="D24" s="399"/>
      <c r="E24" s="399"/>
      <c r="F24" s="399"/>
      <c r="G24" s="399"/>
      <c r="H24" s="399"/>
      <c r="I24" s="399"/>
    </row>
    <row r="25" spans="1:9" ht="16.5">
      <c r="A25" s="251" t="s">
        <v>268</v>
      </c>
      <c r="B25" s="251"/>
      <c r="C25" s="251"/>
      <c r="D25" s="251"/>
      <c r="E25" s="251"/>
      <c r="F25" s="251"/>
      <c r="G25" s="251"/>
      <c r="H25" s="251"/>
      <c r="I25" s="251"/>
    </row>
    <row r="26" spans="1:9" ht="12.75" customHeight="1">
      <c r="A26" s="147" t="s">
        <v>266</v>
      </c>
      <c r="B26" s="147"/>
      <c r="C26" s="147"/>
      <c r="D26" s="147"/>
      <c r="E26" s="147"/>
      <c r="F26" s="147"/>
      <c r="G26" s="147"/>
      <c r="H26" s="147"/>
      <c r="I26" s="147"/>
    </row>
    <row r="27" spans="1:9" s="14" customFormat="1" ht="18.75" customHeight="1">
      <c r="A27" s="399" t="s">
        <v>269</v>
      </c>
      <c r="B27" s="399"/>
      <c r="C27" s="399"/>
      <c r="D27" s="399"/>
      <c r="E27" s="399"/>
      <c r="F27" s="399"/>
      <c r="G27" s="399"/>
      <c r="H27" s="399"/>
      <c r="I27" s="399"/>
    </row>
    <row r="28" spans="1:9" s="14" customFormat="1" ht="16.5">
      <c r="A28" s="399" t="s">
        <v>270</v>
      </c>
      <c r="B28" s="399"/>
      <c r="C28" s="399"/>
      <c r="D28" s="399"/>
      <c r="E28" s="399"/>
      <c r="F28" s="399"/>
      <c r="G28" s="399"/>
      <c r="H28" s="399"/>
      <c r="I28" s="148"/>
    </row>
    <row r="29" spans="1:9" s="14" customFormat="1" ht="16.5">
      <c r="A29" s="399" t="s">
        <v>271</v>
      </c>
      <c r="B29" s="399"/>
      <c r="C29" s="399"/>
      <c r="D29" s="399"/>
      <c r="E29" s="399"/>
      <c r="F29" s="399"/>
      <c r="G29" s="399"/>
      <c r="H29" s="399"/>
      <c r="I29" s="399"/>
    </row>
    <row r="30" spans="1:9" s="14" customFormat="1" ht="16.5">
      <c r="A30" s="399" t="s">
        <v>272</v>
      </c>
      <c r="B30" s="399"/>
      <c r="C30" s="399"/>
      <c r="D30" s="399"/>
      <c r="E30" s="399"/>
      <c r="F30" s="399"/>
      <c r="G30" s="399"/>
      <c r="H30" s="399"/>
      <c r="I30" s="399"/>
    </row>
    <row r="31" spans="1:9" s="14" customFormat="1" ht="16.5">
      <c r="A31" s="399" t="s">
        <v>273</v>
      </c>
      <c r="B31" s="399"/>
      <c r="C31" s="399"/>
      <c r="D31" s="399"/>
      <c r="E31" s="399"/>
      <c r="F31" s="399"/>
      <c r="G31" s="399"/>
      <c r="H31" s="399"/>
      <c r="I31" s="399"/>
    </row>
    <row r="32" spans="1:9" s="14" customFormat="1" ht="16.5">
      <c r="A32" s="147"/>
      <c r="B32" s="148"/>
      <c r="C32" s="148"/>
      <c r="D32" s="148"/>
      <c r="E32" s="148"/>
      <c r="F32" s="148"/>
      <c r="G32" s="148"/>
      <c r="H32" s="148"/>
      <c r="I32" s="148"/>
    </row>
    <row r="33" spans="1:9" s="14" customFormat="1" ht="16.5">
      <c r="A33" s="399" t="s">
        <v>274</v>
      </c>
      <c r="B33" s="399"/>
      <c r="C33" s="399"/>
      <c r="D33" s="399"/>
      <c r="E33" s="399"/>
      <c r="F33" s="399"/>
      <c r="G33" s="399"/>
      <c r="H33" s="399"/>
      <c r="I33" s="399"/>
    </row>
    <row r="34" spans="1:9" ht="16.5">
      <c r="A34" s="399" t="s">
        <v>275</v>
      </c>
      <c r="B34" s="399"/>
      <c r="C34" s="399"/>
      <c r="D34" s="147"/>
      <c r="E34" s="147"/>
      <c r="F34" s="147"/>
      <c r="G34" s="147"/>
      <c r="H34" s="147"/>
      <c r="I34" s="147"/>
    </row>
    <row r="35" spans="1:9" ht="16.5">
      <c r="A35" s="399" t="s">
        <v>276</v>
      </c>
      <c r="B35" s="399"/>
      <c r="C35" s="399"/>
      <c r="D35" s="399"/>
      <c r="E35" s="147"/>
      <c r="F35" s="147"/>
      <c r="G35" s="147"/>
      <c r="H35" s="147"/>
      <c r="I35" s="147"/>
    </row>
    <row r="36" spans="1:9" ht="16.5">
      <c r="A36" s="147"/>
      <c r="B36" s="147"/>
      <c r="C36" s="147"/>
      <c r="D36" s="147"/>
      <c r="E36" s="147"/>
      <c r="F36" s="147"/>
      <c r="G36" s="147"/>
      <c r="H36" s="147"/>
      <c r="I36" s="147"/>
    </row>
    <row r="37" spans="1:9" ht="16.5">
      <c r="A37" s="147" t="s">
        <v>277</v>
      </c>
      <c r="B37" s="147"/>
      <c r="C37" s="147"/>
      <c r="D37" s="147"/>
      <c r="E37" s="147"/>
      <c r="F37" s="147"/>
      <c r="G37" s="147"/>
      <c r="H37" s="147"/>
      <c r="I37" s="147"/>
    </row>
    <row r="38" spans="1:9" ht="16.5">
      <c r="A38" s="399" t="s">
        <v>278</v>
      </c>
      <c r="B38" s="399"/>
      <c r="C38" s="399"/>
      <c r="D38" s="399"/>
      <c r="E38" s="399"/>
      <c r="F38" s="399"/>
      <c r="G38" s="399"/>
      <c r="H38" s="399"/>
      <c r="I38" s="399"/>
    </row>
    <row r="39" spans="1:9" ht="16.5">
      <c r="A39" s="399" t="s">
        <v>279</v>
      </c>
      <c r="B39" s="399"/>
      <c r="C39" s="399"/>
      <c r="D39" s="399"/>
      <c r="E39" s="399"/>
      <c r="F39" s="399"/>
      <c r="G39" s="399"/>
      <c r="H39" s="399"/>
      <c r="I39" s="147"/>
    </row>
    <row r="40" spans="1:9" ht="16.5">
      <c r="A40" s="147"/>
      <c r="B40" s="147"/>
      <c r="C40" s="147"/>
      <c r="D40" s="147"/>
      <c r="E40" s="147"/>
      <c r="F40" s="147"/>
      <c r="G40" s="147"/>
      <c r="H40" s="147"/>
      <c r="I40" s="147"/>
    </row>
    <row r="41" spans="1:9" s="14" customFormat="1" ht="16.5">
      <c r="A41" s="147" t="s">
        <v>280</v>
      </c>
      <c r="B41" s="148"/>
      <c r="C41" s="148"/>
      <c r="D41" s="148"/>
      <c r="E41" s="148"/>
      <c r="F41" s="148"/>
      <c r="G41" s="148"/>
      <c r="H41" s="148"/>
      <c r="I41" s="148"/>
    </row>
    <row r="42" spans="1:9" ht="16.5">
      <c r="A42" s="147" t="s">
        <v>281</v>
      </c>
      <c r="B42" s="147"/>
      <c r="C42" s="147"/>
      <c r="D42" s="147"/>
      <c r="E42" s="147"/>
      <c r="F42" s="147"/>
      <c r="G42" s="147"/>
      <c r="H42" s="147"/>
      <c r="I42" s="147"/>
    </row>
    <row r="43" spans="1:9" ht="16.5">
      <c r="A43" s="147" t="s">
        <v>282</v>
      </c>
      <c r="B43" s="147"/>
      <c r="C43" s="147"/>
      <c r="D43" s="147"/>
      <c r="E43" s="147"/>
      <c r="F43" s="147"/>
      <c r="G43" s="147"/>
      <c r="H43" s="147"/>
      <c r="I43" s="147"/>
    </row>
    <row r="44" spans="1:9" ht="16.5">
      <c r="A44" s="147"/>
      <c r="B44" s="147"/>
      <c r="C44" s="147"/>
      <c r="D44" s="147"/>
      <c r="E44" s="147"/>
      <c r="F44" s="147"/>
      <c r="G44" s="147"/>
      <c r="H44" s="147"/>
      <c r="I44" s="147"/>
    </row>
    <row r="45" spans="1:9" s="14" customFormat="1" ht="16.5">
      <c r="A45" s="147" t="s">
        <v>283</v>
      </c>
      <c r="B45" s="148"/>
      <c r="C45" s="148"/>
      <c r="D45" s="148"/>
      <c r="E45" s="148"/>
      <c r="F45" s="148"/>
      <c r="G45" s="147"/>
      <c r="H45" s="148"/>
      <c r="I45" s="148"/>
    </row>
    <row r="46" spans="1:9" s="14" customFormat="1" ht="16.5">
      <c r="A46" s="452" t="s">
        <v>284</v>
      </c>
      <c r="B46" s="452"/>
      <c r="C46" s="452"/>
      <c r="D46" s="452"/>
      <c r="E46" s="452"/>
      <c r="F46" s="148"/>
      <c r="G46" s="148"/>
      <c r="H46" s="148"/>
      <c r="I46" s="148"/>
    </row>
    <row r="47" spans="1:9" s="14" customFormat="1" ht="16.5">
      <c r="A47" s="147" t="s">
        <v>285</v>
      </c>
      <c r="B47" s="148"/>
      <c r="C47" s="148"/>
      <c r="D47" s="148"/>
      <c r="E47" s="148"/>
      <c r="F47" s="148"/>
      <c r="G47" s="148"/>
      <c r="H47" s="148"/>
      <c r="I47" s="148"/>
    </row>
    <row r="48" spans="1:9" s="14" customFormat="1" ht="16.5">
      <c r="A48" s="147"/>
      <c r="B48" s="148"/>
      <c r="C48" s="148"/>
      <c r="D48" s="148"/>
      <c r="E48" s="147"/>
      <c r="F48" s="148"/>
      <c r="G48" s="148"/>
      <c r="H48" s="148"/>
      <c r="I48" s="148"/>
    </row>
    <row r="49" spans="1:9" s="14" customFormat="1" ht="16.5">
      <c r="A49" s="399" t="s">
        <v>286</v>
      </c>
      <c r="B49" s="399"/>
      <c r="C49" s="399"/>
      <c r="D49" s="399"/>
      <c r="E49" s="399"/>
      <c r="F49" s="399"/>
      <c r="G49" s="148"/>
      <c r="H49" s="148"/>
      <c r="I49" s="148"/>
    </row>
    <row r="50" spans="1:9" s="13" customFormat="1" ht="16.5">
      <c r="A50" s="399" t="s">
        <v>287</v>
      </c>
      <c r="B50" s="399"/>
      <c r="C50" s="399"/>
      <c r="D50" s="399"/>
      <c r="E50" s="399"/>
      <c r="F50" s="399"/>
      <c r="G50" s="399"/>
      <c r="H50" s="147"/>
      <c r="I50" s="147"/>
    </row>
    <row r="51" spans="1:9" s="13" customFormat="1" ht="16.5">
      <c r="A51" s="399" t="s">
        <v>288</v>
      </c>
      <c r="B51" s="399"/>
      <c r="C51" s="399"/>
      <c r="D51" s="399"/>
      <c r="E51" s="399"/>
      <c r="F51" s="399"/>
      <c r="G51" s="147"/>
      <c r="H51" s="147"/>
      <c r="I51" s="147"/>
    </row>
    <row r="52" spans="1:9" s="14" customFormat="1" ht="16.5">
      <c r="A52" s="147"/>
      <c r="B52" s="148"/>
      <c r="C52" s="148"/>
      <c r="D52" s="148"/>
      <c r="E52" s="148"/>
      <c r="F52" s="148"/>
      <c r="G52" s="148"/>
      <c r="H52" s="148"/>
      <c r="I52" s="148"/>
    </row>
    <row r="53" spans="1:9" ht="16.5">
      <c r="A53" s="399" t="s">
        <v>289</v>
      </c>
      <c r="B53" s="399"/>
      <c r="C53" s="399"/>
      <c r="D53" s="399"/>
      <c r="E53" s="399"/>
      <c r="F53" s="399"/>
      <c r="G53" s="399"/>
      <c r="H53" s="147"/>
      <c r="I53" s="147"/>
    </row>
    <row r="54" spans="1:9" ht="16.5">
      <c r="A54" s="147" t="s">
        <v>290</v>
      </c>
      <c r="B54" s="147"/>
      <c r="C54" s="147"/>
      <c r="D54" s="147"/>
      <c r="E54" s="147"/>
      <c r="F54" s="147"/>
      <c r="G54" s="147"/>
      <c r="H54" s="147"/>
      <c r="I54" s="147"/>
    </row>
    <row r="55" spans="1:9" ht="16.5">
      <c r="A55" s="399" t="s">
        <v>291</v>
      </c>
      <c r="B55" s="399"/>
      <c r="C55" s="399"/>
      <c r="D55" s="399"/>
      <c r="E55" s="399"/>
      <c r="F55" s="399"/>
      <c r="G55" s="399"/>
      <c r="H55" s="399"/>
      <c r="I55" s="399"/>
    </row>
    <row r="56" spans="1:9" ht="16.5">
      <c r="A56" s="399" t="s">
        <v>292</v>
      </c>
      <c r="B56" s="399"/>
      <c r="C56" s="399"/>
      <c r="D56" s="399"/>
      <c r="E56" s="399"/>
      <c r="F56" s="147"/>
      <c r="G56" s="147"/>
      <c r="H56" s="147"/>
      <c r="I56" s="147"/>
    </row>
    <row r="57" spans="1:9" ht="16.5">
      <c r="A57" s="399" t="s">
        <v>293</v>
      </c>
      <c r="B57" s="399"/>
      <c r="C57" s="399"/>
      <c r="D57" s="147"/>
      <c r="E57" s="147"/>
      <c r="F57" s="147"/>
      <c r="G57" s="147"/>
      <c r="H57" s="147"/>
      <c r="I57" s="147"/>
    </row>
    <row r="58" spans="1:9" ht="16.5">
      <c r="A58" s="399" t="s">
        <v>294</v>
      </c>
      <c r="B58" s="399"/>
      <c r="C58" s="399"/>
      <c r="D58" s="399"/>
      <c r="E58" s="147"/>
      <c r="F58" s="148"/>
      <c r="G58" s="147"/>
      <c r="H58" s="147"/>
      <c r="I58" s="147"/>
    </row>
    <row r="59" spans="1:9" ht="16.5">
      <c r="A59" s="399" t="s">
        <v>295</v>
      </c>
      <c r="B59" s="399"/>
      <c r="C59" s="399"/>
      <c r="D59" s="399"/>
      <c r="E59" s="399"/>
      <c r="F59" s="399"/>
      <c r="G59" s="399"/>
      <c r="H59" s="399"/>
      <c r="I59" s="147"/>
    </row>
    <row r="60" spans="1:9" ht="16.5">
      <c r="A60" s="399" t="s">
        <v>296</v>
      </c>
      <c r="B60" s="399"/>
      <c r="C60" s="399"/>
      <c r="D60" s="399"/>
      <c r="E60" s="399"/>
      <c r="F60" s="399"/>
      <c r="G60" s="399"/>
      <c r="H60" s="147"/>
      <c r="I60" s="147"/>
    </row>
    <row r="61" spans="1:9" ht="16.5">
      <c r="A61" s="147"/>
      <c r="B61" s="147"/>
      <c r="C61" s="147"/>
      <c r="D61" s="147"/>
      <c r="E61" s="147"/>
      <c r="F61" s="147"/>
      <c r="G61" s="147"/>
      <c r="H61" s="147"/>
      <c r="I61" s="147"/>
    </row>
    <row r="62" spans="1:9" ht="16.5">
      <c r="A62" s="147" t="s">
        <v>297</v>
      </c>
      <c r="B62" s="147"/>
      <c r="C62" s="147"/>
      <c r="D62" s="147"/>
      <c r="E62" s="147"/>
      <c r="F62" s="147"/>
      <c r="G62" s="147"/>
      <c r="H62" s="147"/>
      <c r="I62" s="147"/>
    </row>
    <row r="63" spans="1:9" ht="16.5">
      <c r="A63" s="147"/>
      <c r="B63" s="147"/>
      <c r="C63" s="147"/>
      <c r="D63" s="147"/>
      <c r="E63" s="147"/>
      <c r="F63" s="147"/>
      <c r="G63" s="147"/>
      <c r="H63" s="147"/>
      <c r="I63" s="147"/>
    </row>
    <row r="64" spans="1:9" ht="16.5">
      <c r="A64" s="399" t="s">
        <v>298</v>
      </c>
      <c r="B64" s="399"/>
      <c r="C64" s="399"/>
      <c r="D64" s="399"/>
      <c r="E64" s="399"/>
      <c r="F64" s="147"/>
      <c r="G64" s="147"/>
      <c r="H64" s="147"/>
      <c r="I64" s="147"/>
    </row>
    <row r="65" spans="1:9" ht="16.5">
      <c r="A65" s="399" t="s">
        <v>299</v>
      </c>
      <c r="B65" s="399"/>
      <c r="C65" s="399"/>
      <c r="D65" s="399"/>
      <c r="E65" s="399"/>
      <c r="F65" s="399"/>
      <c r="G65" s="399"/>
      <c r="H65" s="147"/>
      <c r="I65" s="147"/>
    </row>
    <row r="66" spans="1:9" ht="16.5">
      <c r="A66" s="399" t="s">
        <v>300</v>
      </c>
      <c r="B66" s="399"/>
      <c r="C66" s="399"/>
      <c r="D66" s="399"/>
      <c r="E66" s="399"/>
      <c r="F66" s="399"/>
      <c r="G66" s="399"/>
      <c r="H66" s="399"/>
      <c r="I66" s="147"/>
    </row>
    <row r="67" spans="1:9" ht="16.5">
      <c r="A67" s="399" t="s">
        <v>301</v>
      </c>
      <c r="B67" s="399"/>
      <c r="C67" s="399"/>
      <c r="D67" s="399"/>
      <c r="E67" s="399"/>
      <c r="F67" s="399"/>
      <c r="G67" s="399"/>
      <c r="H67" s="399"/>
      <c r="I67" s="147"/>
    </row>
    <row r="68" spans="1:9" ht="16.5">
      <c r="A68" s="399" t="s">
        <v>302</v>
      </c>
      <c r="B68" s="399"/>
      <c r="C68" s="399"/>
      <c r="D68" s="399"/>
      <c r="E68" s="399"/>
      <c r="F68" s="399"/>
      <c r="G68" s="399"/>
      <c r="H68" s="399"/>
      <c r="I68" s="147"/>
    </row>
    <row r="69" spans="1:9" ht="16.5">
      <c r="A69" s="147"/>
      <c r="B69" s="147"/>
      <c r="C69" s="147"/>
      <c r="D69" s="147"/>
      <c r="E69" s="147"/>
      <c r="F69" s="147"/>
      <c r="G69" s="147"/>
      <c r="H69" s="147"/>
      <c r="I69" s="147"/>
    </row>
    <row r="70" spans="1:9" ht="16.5">
      <c r="A70" s="147" t="s">
        <v>303</v>
      </c>
      <c r="B70" s="147"/>
      <c r="C70" s="147"/>
      <c r="D70" s="147"/>
      <c r="E70" s="147"/>
      <c r="F70" s="147"/>
      <c r="G70" s="147"/>
      <c r="H70" s="147"/>
      <c r="I70" s="147"/>
    </row>
    <row r="71" spans="1:9" ht="16.5">
      <c r="A71" s="147" t="s">
        <v>304</v>
      </c>
      <c r="B71" s="147"/>
      <c r="C71" s="147"/>
      <c r="D71" s="147"/>
      <c r="E71" s="147"/>
      <c r="F71" s="147"/>
      <c r="G71" s="147"/>
      <c r="H71" s="147"/>
      <c r="I71" s="147"/>
    </row>
    <row r="72" spans="1:9" ht="16.5">
      <c r="A72" s="399" t="s">
        <v>305</v>
      </c>
      <c r="B72" s="399"/>
      <c r="C72" s="399"/>
      <c r="D72" s="399"/>
      <c r="E72" s="399"/>
      <c r="F72" s="399"/>
      <c r="G72" s="147"/>
      <c r="H72" s="147"/>
      <c r="I72" s="147"/>
    </row>
    <row r="73" spans="1:9" ht="16.5">
      <c r="A73" s="147"/>
      <c r="B73" s="147"/>
      <c r="C73" s="147"/>
      <c r="D73" s="147"/>
      <c r="E73" s="147"/>
      <c r="F73" s="147"/>
      <c r="G73" s="147"/>
      <c r="H73" s="147"/>
      <c r="I73" s="147"/>
    </row>
    <row r="74" spans="1:9" ht="16.5">
      <c r="A74" s="399" t="s">
        <v>306</v>
      </c>
      <c r="B74" s="399"/>
      <c r="C74" s="399"/>
      <c r="D74" s="399"/>
      <c r="E74" s="399"/>
      <c r="F74" s="399"/>
      <c r="G74" s="147"/>
      <c r="H74" s="147"/>
      <c r="I74" s="147"/>
    </row>
    <row r="75" spans="1:9" ht="16.5">
      <c r="A75" s="147"/>
      <c r="B75" s="147"/>
      <c r="C75" s="147"/>
      <c r="D75" s="147"/>
      <c r="E75" s="147"/>
      <c r="F75" s="147"/>
      <c r="G75" s="147"/>
      <c r="H75" s="147"/>
      <c r="I75" s="147"/>
    </row>
    <row r="76" spans="1:9" ht="16.5">
      <c r="A76" s="399" t="s">
        <v>307</v>
      </c>
      <c r="B76" s="399"/>
      <c r="C76" s="399"/>
      <c r="D76" s="399"/>
      <c r="E76" s="399"/>
      <c r="F76" s="399"/>
      <c r="G76" s="399"/>
      <c r="H76" s="399"/>
      <c r="I76" s="399"/>
    </row>
    <row r="77" spans="1:9" ht="16.5">
      <c r="A77" s="147" t="s">
        <v>308</v>
      </c>
      <c r="B77" s="147"/>
      <c r="C77" s="147"/>
      <c r="D77" s="147"/>
      <c r="E77" s="147"/>
      <c r="F77" s="147"/>
      <c r="G77" s="147"/>
      <c r="H77" s="147"/>
      <c r="I77" s="147"/>
    </row>
    <row r="78" spans="1:9" ht="16.5">
      <c r="A78" s="147"/>
      <c r="B78" s="147"/>
      <c r="C78" s="147"/>
      <c r="D78" s="147"/>
      <c r="E78" s="147"/>
      <c r="F78" s="147"/>
      <c r="G78" s="147"/>
      <c r="H78" s="147"/>
      <c r="I78" s="147"/>
    </row>
    <row r="79" spans="1:9" ht="16.5">
      <c r="A79" s="399" t="s">
        <v>309</v>
      </c>
      <c r="B79" s="399"/>
      <c r="C79" s="399"/>
      <c r="D79" s="399"/>
      <c r="E79" s="399"/>
      <c r="F79" s="399"/>
      <c r="G79" s="147"/>
      <c r="H79" s="147"/>
      <c r="I79" s="147"/>
    </row>
    <row r="80" spans="1:9" ht="16.5">
      <c r="A80" s="147"/>
      <c r="B80" s="147"/>
      <c r="C80" s="147"/>
      <c r="D80" s="147"/>
      <c r="E80" s="147"/>
      <c r="F80" s="147"/>
      <c r="G80" s="147"/>
      <c r="H80" s="147"/>
      <c r="I80" s="147"/>
    </row>
    <row r="81" spans="1:9" ht="16.5">
      <c r="A81" s="399" t="s">
        <v>310</v>
      </c>
      <c r="B81" s="399"/>
      <c r="C81" s="399"/>
      <c r="D81" s="399"/>
      <c r="E81" s="399"/>
      <c r="F81" s="399"/>
      <c r="G81" s="399"/>
      <c r="H81" s="399"/>
      <c r="I81" s="399"/>
    </row>
    <row r="82" spans="1:9" ht="16.5">
      <c r="A82" s="147"/>
      <c r="B82" s="147"/>
      <c r="C82" s="147"/>
      <c r="D82" s="147"/>
      <c r="E82" s="147"/>
      <c r="F82" s="147"/>
      <c r="G82" s="147"/>
      <c r="H82" s="147"/>
      <c r="I82" s="147"/>
    </row>
    <row r="83" spans="1:9" ht="16.5">
      <c r="A83" s="399" t="s">
        <v>311</v>
      </c>
      <c r="B83" s="399"/>
      <c r="C83" s="399"/>
      <c r="D83" s="399"/>
      <c r="E83" s="399"/>
      <c r="F83" s="399"/>
      <c r="G83" s="399"/>
      <c r="H83" s="399"/>
      <c r="I83" s="147"/>
    </row>
    <row r="84" spans="1:9" ht="16.5">
      <c r="A84" s="147"/>
      <c r="B84" s="147"/>
      <c r="C84" s="147"/>
      <c r="D84" s="147"/>
      <c r="E84" s="147"/>
      <c r="F84" s="147"/>
      <c r="G84" s="147"/>
      <c r="H84" s="147"/>
      <c r="I84" s="147"/>
    </row>
    <row r="85" spans="1:9" ht="16.5">
      <c r="A85" s="399" t="s">
        <v>312</v>
      </c>
      <c r="B85" s="399"/>
      <c r="C85" s="399"/>
      <c r="D85" s="399"/>
      <c r="E85" s="399"/>
      <c r="F85" s="147"/>
      <c r="G85" s="147"/>
      <c r="H85" s="147"/>
      <c r="I85" s="147"/>
    </row>
    <row r="86" spans="1:9" ht="16.5">
      <c r="A86" s="399" t="s">
        <v>313</v>
      </c>
      <c r="B86" s="399"/>
      <c r="C86" s="399"/>
      <c r="D86" s="399"/>
      <c r="E86" s="399"/>
      <c r="F86" s="399"/>
      <c r="G86" s="147"/>
      <c r="H86" s="147"/>
      <c r="I86" s="147"/>
    </row>
    <row r="87" spans="1:9" ht="16.5">
      <c r="A87" s="399" t="s">
        <v>314</v>
      </c>
      <c r="B87" s="399"/>
      <c r="C87" s="399"/>
      <c r="D87" s="399"/>
      <c r="E87" s="147"/>
      <c r="F87" s="147"/>
      <c r="G87" s="147"/>
      <c r="H87" s="147"/>
      <c r="I87" s="147"/>
    </row>
    <row r="88" spans="1:9" ht="16.5">
      <c r="A88" s="399" t="s">
        <v>315</v>
      </c>
      <c r="B88" s="399"/>
      <c r="C88" s="399"/>
      <c r="D88" s="399"/>
      <c r="E88" s="399"/>
      <c r="F88" s="399"/>
      <c r="G88" s="399"/>
      <c r="H88" s="147"/>
      <c r="I88" s="147"/>
    </row>
    <row r="89" spans="1:9" ht="16.5">
      <c r="A89" s="147"/>
      <c r="B89" s="147"/>
      <c r="C89" s="147"/>
      <c r="D89" s="147"/>
      <c r="E89" s="147"/>
      <c r="F89" s="147"/>
      <c r="G89" s="147"/>
      <c r="H89" s="147"/>
      <c r="I89" s="147"/>
    </row>
    <row r="90" spans="1:9" ht="16.5">
      <c r="A90" s="399" t="s">
        <v>316</v>
      </c>
      <c r="B90" s="399"/>
      <c r="C90" s="399"/>
      <c r="D90" s="399"/>
      <c r="E90" s="399"/>
      <c r="F90" s="399"/>
      <c r="G90" s="147"/>
      <c r="H90" s="147"/>
      <c r="I90" s="147"/>
    </row>
    <row r="91" spans="1:9" ht="16.5">
      <c r="A91" s="147" t="s">
        <v>317</v>
      </c>
      <c r="B91" s="147"/>
      <c r="C91" s="147"/>
      <c r="D91" s="147"/>
      <c r="E91" s="147"/>
      <c r="F91" s="147"/>
      <c r="G91" s="147"/>
      <c r="H91" s="147"/>
      <c r="I91" s="147"/>
    </row>
    <row r="92" spans="1:9" ht="16.5">
      <c r="A92" s="147"/>
      <c r="B92" s="147"/>
      <c r="C92" s="147"/>
      <c r="D92" s="147"/>
      <c r="E92" s="147"/>
      <c r="F92" s="147"/>
      <c r="G92" s="147"/>
      <c r="H92" s="147"/>
      <c r="I92" s="147"/>
    </row>
    <row r="93" spans="1:9" ht="16.5">
      <c r="A93" s="147" t="s">
        <v>318</v>
      </c>
      <c r="B93" s="147"/>
      <c r="C93" s="147"/>
      <c r="D93" s="147"/>
      <c r="E93" s="147"/>
      <c r="F93" s="147"/>
      <c r="G93" s="147"/>
      <c r="H93" s="147"/>
      <c r="I93" s="147"/>
    </row>
    <row r="94" spans="1:9" ht="16.5">
      <c r="A94" s="147" t="s">
        <v>319</v>
      </c>
      <c r="B94" s="147"/>
      <c r="C94" s="147"/>
      <c r="D94" s="147"/>
      <c r="E94" s="147"/>
      <c r="F94" s="147"/>
      <c r="G94" s="147"/>
      <c r="H94" s="147"/>
      <c r="I94" s="147"/>
    </row>
    <row r="95" spans="1:9" ht="16.5">
      <c r="A95" s="147" t="s">
        <v>320</v>
      </c>
      <c r="B95" s="147"/>
      <c r="C95" s="147"/>
      <c r="D95" s="147"/>
      <c r="E95" s="147"/>
      <c r="F95" s="147"/>
      <c r="G95" s="147"/>
      <c r="H95" s="147"/>
      <c r="I95" s="147"/>
    </row>
    <row r="96" spans="1:9" ht="16.5">
      <c r="A96" s="147"/>
      <c r="B96" s="147"/>
      <c r="C96" s="147"/>
      <c r="D96" s="147"/>
      <c r="E96" s="147"/>
      <c r="F96" s="147"/>
      <c r="G96" s="147"/>
      <c r="H96" s="147"/>
      <c r="I96" s="147"/>
    </row>
    <row r="97" spans="1:9" ht="16.5">
      <c r="A97" s="147"/>
      <c r="B97" s="147"/>
      <c r="C97" s="147"/>
      <c r="D97" s="147"/>
      <c r="E97" s="147"/>
      <c r="F97" s="147"/>
      <c r="G97" s="147"/>
      <c r="H97" s="147"/>
      <c r="I97" s="147"/>
    </row>
    <row r="98" spans="1:9" s="12" customFormat="1" ht="16.5">
      <c r="A98" s="145" t="s">
        <v>323</v>
      </c>
      <c r="B98" s="146"/>
      <c r="C98" s="146"/>
      <c r="D98" s="146"/>
      <c r="E98" s="146"/>
      <c r="F98" s="146"/>
      <c r="G98" s="146"/>
      <c r="H98" s="146"/>
      <c r="I98" s="146"/>
    </row>
    <row r="99" spans="1:9" s="12" customFormat="1" ht="14.25" customHeight="1">
      <c r="A99" s="145"/>
      <c r="B99" s="146"/>
      <c r="C99" s="146"/>
      <c r="D99" s="146"/>
      <c r="E99" s="146"/>
      <c r="F99" s="146"/>
      <c r="G99" s="146"/>
      <c r="H99" s="146"/>
      <c r="I99" s="146"/>
    </row>
    <row r="100" spans="1:9" s="12" customFormat="1" ht="15.75" hidden="1">
      <c r="A100" s="146"/>
      <c r="B100" s="146"/>
      <c r="C100" s="146"/>
      <c r="D100" s="146"/>
      <c r="E100" s="146"/>
      <c r="F100" s="146"/>
      <c r="G100" s="455" t="s">
        <v>9</v>
      </c>
      <c r="H100" s="455"/>
      <c r="I100" s="455"/>
    </row>
    <row r="101" spans="1:9" s="13" customFormat="1" ht="15.75">
      <c r="A101" s="425" t="s">
        <v>11</v>
      </c>
      <c r="B101" s="426"/>
      <c r="C101" s="426"/>
      <c r="D101" s="426"/>
      <c r="E101" s="427"/>
      <c r="F101" s="425" t="s">
        <v>369</v>
      </c>
      <c r="G101" s="427"/>
      <c r="H101" s="450" t="s">
        <v>543</v>
      </c>
      <c r="I101" s="451"/>
    </row>
    <row r="102" spans="1:9" ht="15.75">
      <c r="A102" s="150" t="s">
        <v>325</v>
      </c>
      <c r="B102" s="151"/>
      <c r="C102" s="151"/>
      <c r="D102" s="151"/>
      <c r="E102" s="152"/>
      <c r="F102" s="421"/>
      <c r="G102" s="422"/>
      <c r="H102" s="423"/>
      <c r="I102" s="424"/>
    </row>
    <row r="103" spans="1:9" ht="15.75">
      <c r="A103" s="155" t="s">
        <v>326</v>
      </c>
      <c r="B103" s="156"/>
      <c r="C103" s="156"/>
      <c r="D103" s="156"/>
      <c r="E103" s="156"/>
      <c r="F103" s="404">
        <v>1560388208</v>
      </c>
      <c r="G103" s="405"/>
      <c r="H103" s="404">
        <v>1534181163</v>
      </c>
      <c r="I103" s="405"/>
    </row>
    <row r="104" spans="1:9" ht="15.75">
      <c r="A104" s="155" t="s">
        <v>327</v>
      </c>
      <c r="B104" s="156"/>
      <c r="C104" s="156"/>
      <c r="D104" s="156"/>
      <c r="E104" s="156"/>
      <c r="F104" s="404">
        <v>42118266177</v>
      </c>
      <c r="G104" s="405"/>
      <c r="H104" s="404">
        <v>41742544454</v>
      </c>
      <c r="I104" s="405"/>
    </row>
    <row r="105" spans="1:9" ht="15.75">
      <c r="A105" s="155" t="s">
        <v>328</v>
      </c>
      <c r="B105" s="156"/>
      <c r="C105" s="156"/>
      <c r="D105" s="156"/>
      <c r="E105" s="156"/>
      <c r="F105" s="404"/>
      <c r="G105" s="405"/>
      <c r="H105" s="404"/>
      <c r="I105" s="405"/>
    </row>
    <row r="106" spans="1:9" ht="15.75">
      <c r="A106" s="159" t="s">
        <v>329</v>
      </c>
      <c r="B106" s="160"/>
      <c r="C106" s="160"/>
      <c r="D106" s="160"/>
      <c r="E106" s="160"/>
      <c r="F106" s="394">
        <v>13000000000</v>
      </c>
      <c r="G106" s="395"/>
      <c r="H106" s="394">
        <v>13000000000</v>
      </c>
      <c r="I106" s="395"/>
    </row>
    <row r="107" spans="1:9" s="12" customFormat="1" ht="15.75">
      <c r="A107" s="425" t="s">
        <v>330</v>
      </c>
      <c r="B107" s="426"/>
      <c r="C107" s="426"/>
      <c r="D107" s="426"/>
      <c r="E107" s="427"/>
      <c r="F107" s="430">
        <f>SUM(F103:G106)</f>
        <v>56678654385</v>
      </c>
      <c r="G107" s="431"/>
      <c r="H107" s="430">
        <f>SUM(H103:I106)</f>
        <v>56276725617</v>
      </c>
      <c r="I107" s="431"/>
    </row>
    <row r="108" spans="1:9" s="12" customFormat="1" ht="15.75">
      <c r="A108" s="165" t="s">
        <v>331</v>
      </c>
      <c r="B108" s="166"/>
      <c r="C108" s="166"/>
      <c r="D108" s="166"/>
      <c r="E108" s="167"/>
      <c r="F108" s="446"/>
      <c r="G108" s="447"/>
      <c r="H108" s="446"/>
      <c r="I108" s="447"/>
    </row>
    <row r="109" spans="1:9" s="12" customFormat="1" ht="15.75">
      <c r="A109" s="168" t="s">
        <v>332</v>
      </c>
      <c r="B109" s="169"/>
      <c r="C109" s="169"/>
      <c r="D109" s="169"/>
      <c r="E109" s="170"/>
      <c r="F109" s="432"/>
      <c r="G109" s="433"/>
      <c r="H109" s="432"/>
      <c r="I109" s="433"/>
    </row>
    <row r="110" spans="1:9" s="12" customFormat="1" ht="15.75">
      <c r="A110" s="168" t="s">
        <v>333</v>
      </c>
      <c r="B110" s="169"/>
      <c r="C110" s="169"/>
      <c r="D110" s="169"/>
      <c r="E110" s="170"/>
      <c r="F110" s="404">
        <v>0</v>
      </c>
      <c r="G110" s="405"/>
      <c r="H110" s="404">
        <v>0</v>
      </c>
      <c r="I110" s="405"/>
    </row>
    <row r="111" spans="1:9" s="12" customFormat="1" ht="15.75">
      <c r="A111" s="168" t="s">
        <v>334</v>
      </c>
      <c r="B111" s="169"/>
      <c r="C111" s="169"/>
      <c r="D111" s="169"/>
      <c r="E111" s="170"/>
      <c r="F111" s="432"/>
      <c r="G111" s="433"/>
      <c r="H111" s="432"/>
      <c r="I111" s="433"/>
    </row>
    <row r="112" spans="1:9" s="12" customFormat="1" ht="15.75">
      <c r="A112" s="172"/>
      <c r="B112" s="173"/>
      <c r="C112" s="173"/>
      <c r="D112" s="173"/>
      <c r="E112" s="174"/>
      <c r="F112" s="453"/>
      <c r="G112" s="454"/>
      <c r="H112" s="453"/>
      <c r="I112" s="454"/>
    </row>
    <row r="113" spans="1:9" s="12" customFormat="1" ht="15.75">
      <c r="A113" s="175"/>
      <c r="B113" s="149"/>
      <c r="C113" s="149" t="s">
        <v>330</v>
      </c>
      <c r="D113" s="149"/>
      <c r="E113" s="176"/>
      <c r="F113" s="444">
        <f>F110</f>
        <v>0</v>
      </c>
      <c r="G113" s="445"/>
      <c r="H113" s="430">
        <f>H110</f>
        <v>0</v>
      </c>
      <c r="I113" s="431"/>
    </row>
    <row r="114" spans="1:9" ht="15.75">
      <c r="A114" s="150" t="s">
        <v>335</v>
      </c>
      <c r="B114" s="151"/>
      <c r="C114" s="151"/>
      <c r="D114" s="152"/>
      <c r="E114" s="152"/>
      <c r="F114" s="423"/>
      <c r="G114" s="424"/>
      <c r="H114" s="423"/>
      <c r="I114" s="424"/>
    </row>
    <row r="115" spans="1:9" ht="15.75">
      <c r="A115" s="155" t="s">
        <v>336</v>
      </c>
      <c r="B115" s="156"/>
      <c r="C115" s="156"/>
      <c r="D115" s="156"/>
      <c r="E115" s="156"/>
      <c r="F115" s="442">
        <v>14280723522</v>
      </c>
      <c r="G115" s="443"/>
      <c r="H115" s="404">
        <v>8241491342</v>
      </c>
      <c r="I115" s="405"/>
    </row>
    <row r="116" spans="1:9" ht="15.75">
      <c r="A116" s="155" t="s">
        <v>337</v>
      </c>
      <c r="B116" s="156"/>
      <c r="C116" s="156"/>
      <c r="D116" s="156"/>
      <c r="E116" s="156"/>
      <c r="F116" s="442">
        <v>5033741433</v>
      </c>
      <c r="G116" s="443"/>
      <c r="H116" s="404">
        <v>5543378082</v>
      </c>
      <c r="I116" s="405"/>
    </row>
    <row r="117" spans="1:9" ht="15.75">
      <c r="A117" s="155" t="s">
        <v>338</v>
      </c>
      <c r="B117" s="156"/>
      <c r="C117" s="156"/>
      <c r="D117" s="156"/>
      <c r="E117" s="156"/>
      <c r="F117" s="404"/>
      <c r="G117" s="405"/>
      <c r="H117" s="404"/>
      <c r="I117" s="405"/>
    </row>
    <row r="118" spans="1:9" ht="15.75">
      <c r="A118" s="155" t="s">
        <v>339</v>
      </c>
      <c r="B118" s="156"/>
      <c r="C118" s="156"/>
      <c r="D118" s="156"/>
      <c r="E118" s="156"/>
      <c r="F118" s="404"/>
      <c r="G118" s="405"/>
      <c r="H118" s="404"/>
      <c r="I118" s="405"/>
    </row>
    <row r="119" spans="1:9" ht="15.75">
      <c r="A119" s="155" t="s">
        <v>340</v>
      </c>
      <c r="B119" s="156"/>
      <c r="C119" s="156"/>
      <c r="D119" s="156"/>
      <c r="E119" s="156"/>
      <c r="F119" s="404">
        <f>SUM(F120:F123)</f>
        <v>17303239384</v>
      </c>
      <c r="G119" s="405"/>
      <c r="H119" s="404">
        <f>SUM(H120:I123)</f>
        <v>15116695147</v>
      </c>
      <c r="I119" s="405"/>
    </row>
    <row r="120" spans="1:9" ht="15.75">
      <c r="A120" s="155"/>
      <c r="B120" s="156" t="s">
        <v>341</v>
      </c>
      <c r="C120" s="156"/>
      <c r="D120" s="156"/>
      <c r="E120" s="156"/>
      <c r="F120" s="404">
        <f>5681620285-828064617</f>
        <v>4853555668</v>
      </c>
      <c r="G120" s="405"/>
      <c r="H120" s="404">
        <v>4260247048</v>
      </c>
      <c r="I120" s="405"/>
    </row>
    <row r="121" spans="1:9" ht="15.75">
      <c r="A121" s="155"/>
      <c r="B121" s="156" t="s">
        <v>342</v>
      </c>
      <c r="C121" s="156"/>
      <c r="D121" s="156"/>
      <c r="E121" s="156"/>
      <c r="F121" s="404"/>
      <c r="G121" s="405"/>
      <c r="H121" s="404"/>
      <c r="I121" s="405"/>
    </row>
    <row r="122" spans="1:9" ht="15.75">
      <c r="A122" s="155"/>
      <c r="B122" s="156" t="s">
        <v>343</v>
      </c>
      <c r="C122" s="156"/>
      <c r="D122" s="156"/>
      <c r="E122" s="156"/>
      <c r="F122" s="404">
        <f>954627124-2000000</f>
        <v>952627124</v>
      </c>
      <c r="G122" s="405"/>
      <c r="H122" s="404">
        <v>943627124</v>
      </c>
      <c r="I122" s="405"/>
    </row>
    <row r="123" spans="1:9" ht="15.75">
      <c r="A123" s="155"/>
      <c r="B123" s="156" t="s">
        <v>344</v>
      </c>
      <c r="C123" s="156"/>
      <c r="D123" s="156"/>
      <c r="E123" s="156"/>
      <c r="F123" s="404">
        <v>11497056592</v>
      </c>
      <c r="G123" s="405"/>
      <c r="H123" s="404">
        <v>9912820975</v>
      </c>
      <c r="I123" s="405"/>
    </row>
    <row r="124" spans="1:9" ht="15.75">
      <c r="A124" s="155" t="s">
        <v>345</v>
      </c>
      <c r="B124" s="156"/>
      <c r="C124" s="156"/>
      <c r="D124" s="156"/>
      <c r="E124" s="156"/>
      <c r="F124" s="434">
        <v>-521747416</v>
      </c>
      <c r="G124" s="435"/>
      <c r="H124" s="428">
        <v>-465303394</v>
      </c>
      <c r="I124" s="429"/>
    </row>
    <row r="125" spans="1:9" ht="15.75">
      <c r="A125" s="159" t="s">
        <v>346</v>
      </c>
      <c r="B125" s="160"/>
      <c r="C125" s="160"/>
      <c r="D125" s="160"/>
      <c r="E125" s="160"/>
      <c r="F125" s="394"/>
      <c r="G125" s="395"/>
      <c r="H125" s="394"/>
      <c r="I125" s="395"/>
    </row>
    <row r="126" spans="1:9" s="12" customFormat="1" ht="15.75">
      <c r="A126" s="425" t="s">
        <v>330</v>
      </c>
      <c r="B126" s="426"/>
      <c r="C126" s="426"/>
      <c r="D126" s="426"/>
      <c r="E126" s="427"/>
      <c r="F126" s="430">
        <f>SUM(F115:G119)+F124+F125</f>
        <v>36095956923</v>
      </c>
      <c r="G126" s="431"/>
      <c r="H126" s="430">
        <f>SUM(H115:I119)+H124+H125</f>
        <v>28436261177</v>
      </c>
      <c r="I126" s="431"/>
    </row>
    <row r="127" spans="1:9" ht="15.75">
      <c r="A127" s="177"/>
      <c r="B127" s="178" t="s">
        <v>77</v>
      </c>
      <c r="C127" s="178"/>
      <c r="D127" s="178"/>
      <c r="E127" s="178"/>
      <c r="F127" s="179"/>
      <c r="G127" s="179"/>
      <c r="H127" s="180"/>
      <c r="I127" s="181"/>
    </row>
    <row r="128" spans="1:9" s="13" customFormat="1" ht="15.75">
      <c r="A128" s="182" t="s">
        <v>347</v>
      </c>
      <c r="B128" s="183"/>
      <c r="C128" s="183"/>
      <c r="D128" s="156"/>
      <c r="E128" s="156"/>
      <c r="F128" s="421"/>
      <c r="G128" s="422"/>
      <c r="H128" s="423"/>
      <c r="I128" s="424"/>
    </row>
    <row r="129" spans="1:9" s="13" customFormat="1" ht="15.75">
      <c r="A129" s="155" t="s">
        <v>348</v>
      </c>
      <c r="B129" s="156"/>
      <c r="C129" s="156"/>
      <c r="D129" s="156"/>
      <c r="E129" s="156"/>
      <c r="F129" s="404">
        <v>8801396405</v>
      </c>
      <c r="G129" s="405"/>
      <c r="H129" s="404">
        <v>6203384003</v>
      </c>
      <c r="I129" s="405"/>
    </row>
    <row r="130" spans="1:9" s="13" customFormat="1" ht="15.75">
      <c r="A130" s="155" t="s">
        <v>349</v>
      </c>
      <c r="B130" s="156"/>
      <c r="C130" s="156"/>
      <c r="D130" s="156"/>
      <c r="E130" s="156"/>
      <c r="F130" s="404"/>
      <c r="G130" s="405"/>
      <c r="H130" s="404">
        <v>726349465</v>
      </c>
      <c r="I130" s="405"/>
    </row>
    <row r="131" spans="1:9" s="13" customFormat="1" ht="15.75">
      <c r="A131" s="155" t="s">
        <v>350</v>
      </c>
      <c r="B131" s="156"/>
      <c r="C131" s="156"/>
      <c r="D131" s="156"/>
      <c r="E131" s="156"/>
      <c r="F131" s="404"/>
      <c r="G131" s="405"/>
      <c r="H131" s="404"/>
      <c r="I131" s="405"/>
    </row>
    <row r="132" spans="1:9" s="13" customFormat="1" ht="15.75">
      <c r="A132" s="159"/>
      <c r="B132" s="160"/>
      <c r="C132" s="160"/>
      <c r="D132" s="160"/>
      <c r="E132" s="160"/>
      <c r="F132" s="394"/>
      <c r="G132" s="395"/>
      <c r="H132" s="394"/>
      <c r="I132" s="395"/>
    </row>
    <row r="133" spans="1:9" s="12" customFormat="1" ht="15.75">
      <c r="A133" s="425" t="s">
        <v>330</v>
      </c>
      <c r="B133" s="426"/>
      <c r="C133" s="426"/>
      <c r="D133" s="426"/>
      <c r="E133" s="427"/>
      <c r="F133" s="430">
        <f>SUM(F129:G130)</f>
        <v>8801396405</v>
      </c>
      <c r="G133" s="431"/>
      <c r="H133" s="430">
        <f>SUM(H129:I131)</f>
        <v>6929733468</v>
      </c>
      <c r="I133" s="431"/>
    </row>
    <row r="134" spans="1:9" s="12" customFormat="1" ht="15.75">
      <c r="A134" s="184"/>
      <c r="B134" s="142"/>
      <c r="C134" s="142"/>
      <c r="D134" s="142"/>
      <c r="E134" s="142"/>
      <c r="F134" s="185"/>
      <c r="G134" s="185"/>
      <c r="H134" s="185"/>
      <c r="I134" s="164"/>
    </row>
    <row r="135" spans="1:9" ht="15.75">
      <c r="A135" s="150" t="s">
        <v>351</v>
      </c>
      <c r="B135" s="151"/>
      <c r="C135" s="151"/>
      <c r="D135" s="152"/>
      <c r="E135" s="152"/>
      <c r="F135" s="423"/>
      <c r="G135" s="424"/>
      <c r="H135" s="423"/>
      <c r="I135" s="424"/>
    </row>
    <row r="136" spans="1:9" ht="15.75">
      <c r="A136" s="155" t="s">
        <v>352</v>
      </c>
      <c r="B136" s="156"/>
      <c r="C136" s="156"/>
      <c r="D136" s="156"/>
      <c r="E136" s="156"/>
      <c r="F136" s="404"/>
      <c r="G136" s="405"/>
      <c r="H136" s="404"/>
      <c r="I136" s="405"/>
    </row>
    <row r="137" spans="1:9" ht="15.75">
      <c r="A137" s="155" t="s">
        <v>353</v>
      </c>
      <c r="B137" s="156"/>
      <c r="C137" s="156"/>
      <c r="D137" s="156"/>
      <c r="E137" s="156"/>
      <c r="F137" s="404"/>
      <c r="G137" s="405"/>
      <c r="H137" s="404"/>
      <c r="I137" s="405"/>
    </row>
    <row r="138" spans="1:9" ht="15.75">
      <c r="A138" s="155" t="s">
        <v>354</v>
      </c>
      <c r="B138" s="156"/>
      <c r="C138" s="156"/>
      <c r="D138" s="156"/>
      <c r="E138" s="156"/>
      <c r="F138" s="404"/>
      <c r="G138" s="405"/>
      <c r="H138" s="404"/>
      <c r="I138" s="405"/>
    </row>
    <row r="139" spans="1:9" ht="15.75">
      <c r="A139" s="155" t="s">
        <v>355</v>
      </c>
      <c r="B139" s="156"/>
      <c r="C139" s="156"/>
      <c r="D139" s="156"/>
      <c r="E139" s="156"/>
      <c r="F139" s="157"/>
      <c r="G139" s="158"/>
      <c r="H139" s="186"/>
      <c r="I139" s="158"/>
    </row>
    <row r="140" spans="1:9" ht="15.75">
      <c r="A140" s="155" t="s">
        <v>356</v>
      </c>
      <c r="B140" s="156"/>
      <c r="C140" s="156"/>
      <c r="D140" s="156"/>
      <c r="E140" s="156"/>
      <c r="F140" s="432"/>
      <c r="G140" s="433"/>
      <c r="H140" s="432"/>
      <c r="I140" s="433"/>
    </row>
    <row r="141" spans="1:9" ht="15.75">
      <c r="A141" s="155" t="s">
        <v>357</v>
      </c>
      <c r="B141" s="156"/>
      <c r="C141" s="156"/>
      <c r="D141" s="156"/>
      <c r="E141" s="156"/>
      <c r="F141" s="404"/>
      <c r="G141" s="405"/>
      <c r="H141" s="404"/>
      <c r="I141" s="405"/>
    </row>
    <row r="142" spans="1:9" ht="15.75">
      <c r="A142" s="155" t="s">
        <v>358</v>
      </c>
      <c r="B142" s="156"/>
      <c r="C142" s="156"/>
      <c r="D142" s="156"/>
      <c r="E142" s="156"/>
      <c r="F142" s="404"/>
      <c r="G142" s="405"/>
      <c r="H142" s="404"/>
      <c r="I142" s="405"/>
    </row>
    <row r="143" spans="1:9" ht="15.75">
      <c r="A143" s="159" t="s">
        <v>359</v>
      </c>
      <c r="B143" s="160"/>
      <c r="C143" s="160"/>
      <c r="D143" s="160"/>
      <c r="E143" s="160"/>
      <c r="F143" s="394"/>
      <c r="G143" s="395"/>
      <c r="H143" s="394"/>
      <c r="I143" s="395"/>
    </row>
    <row r="144" spans="1:9" s="12" customFormat="1" ht="15.75">
      <c r="A144" s="425" t="s">
        <v>330</v>
      </c>
      <c r="B144" s="426"/>
      <c r="C144" s="426"/>
      <c r="D144" s="426"/>
      <c r="E144" s="427"/>
      <c r="F144" s="430">
        <f>SUM(F136:G143)</f>
        <v>0</v>
      </c>
      <c r="G144" s="431"/>
      <c r="H144" s="430">
        <f>SUM(H136:I143)</f>
        <v>0</v>
      </c>
      <c r="I144" s="431"/>
    </row>
    <row r="145" spans="1:9" s="12" customFormat="1" ht="11.25" customHeight="1" hidden="1">
      <c r="A145" s="143"/>
      <c r="B145" s="142"/>
      <c r="C145" s="142"/>
      <c r="D145" s="142"/>
      <c r="E145" s="142"/>
      <c r="F145" s="185"/>
      <c r="G145" s="185"/>
      <c r="H145" s="185"/>
      <c r="I145" s="164"/>
    </row>
    <row r="146" spans="1:9" ht="15.75" customHeight="1" hidden="1">
      <c r="A146" s="436" t="s">
        <v>55</v>
      </c>
      <c r="B146" s="437"/>
      <c r="C146" s="437"/>
      <c r="D146" s="437"/>
      <c r="E146" s="437"/>
      <c r="F146" s="437"/>
      <c r="G146" s="437"/>
      <c r="H146" s="437"/>
      <c r="I146" s="438"/>
    </row>
    <row r="147" spans="1:9" ht="15" customHeight="1" hidden="1">
      <c r="A147" s="409" t="s">
        <v>56</v>
      </c>
      <c r="B147" s="410"/>
      <c r="C147" s="411"/>
      <c r="D147" s="406" t="s">
        <v>57</v>
      </c>
      <c r="E147" s="406" t="s">
        <v>78</v>
      </c>
      <c r="F147" s="406" t="s">
        <v>79</v>
      </c>
      <c r="G147" s="406" t="s">
        <v>52</v>
      </c>
      <c r="H147" s="406" t="s">
        <v>45</v>
      </c>
      <c r="I147" s="406" t="s">
        <v>46</v>
      </c>
    </row>
    <row r="148" spans="1:9" ht="15" customHeight="1" hidden="1">
      <c r="A148" s="412"/>
      <c r="B148" s="413"/>
      <c r="C148" s="414"/>
      <c r="D148" s="407"/>
      <c r="E148" s="407"/>
      <c r="F148" s="407"/>
      <c r="G148" s="407"/>
      <c r="H148" s="407"/>
      <c r="I148" s="407"/>
    </row>
    <row r="149" spans="1:9" ht="15" customHeight="1" hidden="1">
      <c r="A149" s="415"/>
      <c r="B149" s="416"/>
      <c r="C149" s="417"/>
      <c r="D149" s="408"/>
      <c r="E149" s="408"/>
      <c r="F149" s="408"/>
      <c r="G149" s="408"/>
      <c r="H149" s="408"/>
      <c r="I149" s="408"/>
    </row>
    <row r="150" spans="1:9" ht="15.75" customHeight="1" hidden="1">
      <c r="A150" s="418" t="s">
        <v>80</v>
      </c>
      <c r="B150" s="419"/>
      <c r="C150" s="420"/>
      <c r="D150" s="189"/>
      <c r="E150" s="190"/>
      <c r="F150" s="189"/>
      <c r="G150" s="191"/>
      <c r="H150" s="192"/>
      <c r="I150" s="193"/>
    </row>
    <row r="151" spans="1:9" ht="15.75" hidden="1">
      <c r="A151" s="194" t="s">
        <v>65</v>
      </c>
      <c r="B151" s="195"/>
      <c r="C151" s="195"/>
      <c r="D151" s="196"/>
      <c r="E151" s="197"/>
      <c r="F151" s="196"/>
      <c r="G151" s="198"/>
      <c r="H151" s="199"/>
      <c r="I151" s="200"/>
    </row>
    <row r="152" spans="1:9" ht="15.75" hidden="1">
      <c r="A152" s="201" t="s">
        <v>58</v>
      </c>
      <c r="B152" s="195"/>
      <c r="C152" s="195"/>
      <c r="D152" s="196"/>
      <c r="E152" s="197"/>
      <c r="F152" s="196"/>
      <c r="G152" s="202"/>
      <c r="H152" s="199"/>
      <c r="I152" s="203"/>
    </row>
    <row r="153" spans="1:9" ht="15.75" hidden="1">
      <c r="A153" s="201" t="s">
        <v>59</v>
      </c>
      <c r="B153" s="195"/>
      <c r="C153" s="195"/>
      <c r="D153" s="196"/>
      <c r="E153" s="197"/>
      <c r="F153" s="196"/>
      <c r="G153" s="202"/>
      <c r="H153" s="199"/>
      <c r="I153" s="203"/>
    </row>
    <row r="154" spans="1:9" ht="15.75" hidden="1">
      <c r="A154" s="201" t="s">
        <v>60</v>
      </c>
      <c r="B154" s="195"/>
      <c r="C154" s="195"/>
      <c r="D154" s="196"/>
      <c r="E154" s="197"/>
      <c r="F154" s="196"/>
      <c r="G154" s="202"/>
      <c r="H154" s="199"/>
      <c r="I154" s="203"/>
    </row>
    <row r="155" spans="1:9" ht="15.75" hidden="1">
      <c r="A155" s="201" t="s">
        <v>61</v>
      </c>
      <c r="B155" s="195"/>
      <c r="C155" s="195"/>
      <c r="D155" s="196"/>
      <c r="E155" s="197"/>
      <c r="F155" s="196"/>
      <c r="G155" s="202"/>
      <c r="H155" s="199"/>
      <c r="I155" s="203"/>
    </row>
    <row r="156" spans="1:9" ht="15.75" hidden="1">
      <c r="A156" s="201" t="s">
        <v>62</v>
      </c>
      <c r="B156" s="195"/>
      <c r="C156" s="195"/>
      <c r="D156" s="196"/>
      <c r="E156" s="197"/>
      <c r="F156" s="196"/>
      <c r="G156" s="202"/>
      <c r="H156" s="199"/>
      <c r="I156" s="203"/>
    </row>
    <row r="157" spans="1:9" ht="15.75" hidden="1">
      <c r="A157" s="201" t="s">
        <v>63</v>
      </c>
      <c r="B157" s="195"/>
      <c r="C157" s="195"/>
      <c r="D157" s="196"/>
      <c r="E157" s="197"/>
      <c r="F157" s="196"/>
      <c r="G157" s="202"/>
      <c r="H157" s="199"/>
      <c r="I157" s="203"/>
    </row>
    <row r="158" spans="1:9" ht="15.75" hidden="1">
      <c r="A158" s="194" t="s">
        <v>85</v>
      </c>
      <c r="B158" s="195"/>
      <c r="C158" s="195"/>
      <c r="D158" s="196"/>
      <c r="E158" s="197"/>
      <c r="F158" s="196"/>
      <c r="G158" s="198"/>
      <c r="H158" s="199"/>
      <c r="I158" s="200"/>
    </row>
    <row r="159" spans="1:9" ht="15.75" customHeight="1" hidden="1">
      <c r="A159" s="401" t="s">
        <v>64</v>
      </c>
      <c r="B159" s="402"/>
      <c r="C159" s="403"/>
      <c r="D159" s="196"/>
      <c r="E159" s="197"/>
      <c r="F159" s="196"/>
      <c r="G159" s="202"/>
      <c r="H159" s="199"/>
      <c r="I159" s="200"/>
    </row>
    <row r="160" spans="1:9" ht="15.75" hidden="1">
      <c r="A160" s="194" t="s">
        <v>65</v>
      </c>
      <c r="B160" s="195"/>
      <c r="C160" s="195"/>
      <c r="D160" s="196"/>
      <c r="E160" s="197"/>
      <c r="F160" s="196"/>
      <c r="G160" s="198"/>
      <c r="H160" s="199"/>
      <c r="I160" s="200"/>
    </row>
    <row r="161" spans="1:9" ht="15.75" hidden="1">
      <c r="A161" s="201" t="s">
        <v>96</v>
      </c>
      <c r="B161" s="195"/>
      <c r="C161" s="195"/>
      <c r="D161" s="196"/>
      <c r="E161" s="197"/>
      <c r="F161" s="196"/>
      <c r="G161" s="202"/>
      <c r="H161" s="199"/>
      <c r="I161" s="203"/>
    </row>
    <row r="162" spans="1:9" ht="15.75" hidden="1">
      <c r="A162" s="201" t="s">
        <v>61</v>
      </c>
      <c r="B162" s="195"/>
      <c r="C162" s="195"/>
      <c r="D162" s="196"/>
      <c r="E162" s="197"/>
      <c r="F162" s="196"/>
      <c r="G162" s="202"/>
      <c r="H162" s="199"/>
      <c r="I162" s="203"/>
    </row>
    <row r="163" spans="1:9" ht="15.75" hidden="1">
      <c r="A163" s="201" t="s">
        <v>62</v>
      </c>
      <c r="B163" s="195"/>
      <c r="C163" s="195"/>
      <c r="D163" s="196"/>
      <c r="E163" s="197"/>
      <c r="F163" s="196"/>
      <c r="G163" s="202"/>
      <c r="H163" s="199"/>
      <c r="I163" s="203"/>
    </row>
    <row r="164" spans="1:9" ht="15.75" hidden="1">
      <c r="A164" s="201" t="s">
        <v>63</v>
      </c>
      <c r="B164" s="195"/>
      <c r="C164" s="195"/>
      <c r="D164" s="196"/>
      <c r="E164" s="197"/>
      <c r="F164" s="196"/>
      <c r="G164" s="202"/>
      <c r="H164" s="199"/>
      <c r="I164" s="203"/>
    </row>
    <row r="165" spans="1:9" ht="15.75" hidden="1">
      <c r="A165" s="194" t="s">
        <v>85</v>
      </c>
      <c r="B165" s="195"/>
      <c r="C165" s="195"/>
      <c r="D165" s="196"/>
      <c r="E165" s="197"/>
      <c r="F165" s="196"/>
      <c r="G165" s="198"/>
      <c r="H165" s="199"/>
      <c r="I165" s="200"/>
    </row>
    <row r="166" spans="1:9" ht="15.75" customHeight="1" hidden="1">
      <c r="A166" s="401" t="s">
        <v>81</v>
      </c>
      <c r="B166" s="402"/>
      <c r="C166" s="403"/>
      <c r="D166" s="196"/>
      <c r="E166" s="197"/>
      <c r="F166" s="196"/>
      <c r="G166" s="202"/>
      <c r="H166" s="199"/>
      <c r="I166" s="203"/>
    </row>
    <row r="167" spans="1:9" ht="15.75" hidden="1">
      <c r="A167" s="201" t="s">
        <v>66</v>
      </c>
      <c r="B167" s="195"/>
      <c r="C167" s="195"/>
      <c r="D167" s="196"/>
      <c r="E167" s="197"/>
      <c r="F167" s="196"/>
      <c r="G167" s="198"/>
      <c r="H167" s="199"/>
      <c r="I167" s="200"/>
    </row>
    <row r="168" spans="1:9" ht="15.75" hidden="1">
      <c r="A168" s="204" t="s">
        <v>86</v>
      </c>
      <c r="B168" s="205"/>
      <c r="C168" s="205"/>
      <c r="D168" s="206"/>
      <c r="E168" s="207"/>
      <c r="F168" s="206"/>
      <c r="G168" s="208"/>
      <c r="H168" s="209"/>
      <c r="I168" s="210"/>
    </row>
    <row r="169" spans="1:9" ht="15.75" hidden="1">
      <c r="A169" s="155"/>
      <c r="B169" s="156" t="s">
        <v>71</v>
      </c>
      <c r="C169" s="156"/>
      <c r="D169" s="156"/>
      <c r="E169" s="156"/>
      <c r="F169" s="156"/>
      <c r="G169" s="156"/>
      <c r="H169" s="156"/>
      <c r="I169" s="211"/>
    </row>
    <row r="170" spans="1:9" ht="15.75" hidden="1">
      <c r="A170" s="155"/>
      <c r="B170" s="156" t="s">
        <v>67</v>
      </c>
      <c r="C170" s="156"/>
      <c r="D170" s="156"/>
      <c r="E170" s="156"/>
      <c r="F170" s="156"/>
      <c r="G170" s="156"/>
      <c r="H170" s="156"/>
      <c r="I170" s="211"/>
    </row>
    <row r="171" spans="1:9" ht="15.75" hidden="1">
      <c r="A171" s="155"/>
      <c r="B171" s="156" t="s">
        <v>68</v>
      </c>
      <c r="C171" s="156"/>
      <c r="D171" s="156"/>
      <c r="E171" s="156"/>
      <c r="F171" s="156"/>
      <c r="G171" s="156"/>
      <c r="H171" s="156"/>
      <c r="I171" s="211"/>
    </row>
    <row r="172" spans="1:9" ht="15.75" hidden="1">
      <c r="A172" s="155"/>
      <c r="B172" s="156" t="s">
        <v>82</v>
      </c>
      <c r="C172" s="156"/>
      <c r="D172" s="156"/>
      <c r="E172" s="156"/>
      <c r="F172" s="156"/>
      <c r="G172" s="156"/>
      <c r="H172" s="156"/>
      <c r="I172" s="211"/>
    </row>
    <row r="173" spans="1:9" ht="15.75" hidden="1">
      <c r="A173" s="212" t="s">
        <v>69</v>
      </c>
      <c r="B173" s="178"/>
      <c r="C173" s="178"/>
      <c r="D173" s="178"/>
      <c r="E173" s="178"/>
      <c r="F173" s="178"/>
      <c r="G173" s="178"/>
      <c r="H173" s="178"/>
      <c r="I173" s="213"/>
    </row>
    <row r="174" spans="1:9" ht="15" customHeight="1" hidden="1">
      <c r="A174" s="409" t="s">
        <v>56</v>
      </c>
      <c r="B174" s="410"/>
      <c r="C174" s="410"/>
      <c r="D174" s="411"/>
      <c r="E174" s="406" t="s">
        <v>78</v>
      </c>
      <c r="F174" s="406" t="s">
        <v>79</v>
      </c>
      <c r="G174" s="406" t="s">
        <v>52</v>
      </c>
      <c r="H174" s="406" t="s">
        <v>45</v>
      </c>
      <c r="I174" s="406" t="s">
        <v>46</v>
      </c>
    </row>
    <row r="175" spans="1:9" ht="15" customHeight="1" hidden="1">
      <c r="A175" s="412"/>
      <c r="B175" s="413"/>
      <c r="C175" s="413"/>
      <c r="D175" s="414"/>
      <c r="E175" s="407"/>
      <c r="F175" s="407"/>
      <c r="G175" s="407"/>
      <c r="H175" s="407"/>
      <c r="I175" s="407"/>
    </row>
    <row r="176" spans="1:9" ht="15" customHeight="1" hidden="1">
      <c r="A176" s="415"/>
      <c r="B176" s="416"/>
      <c r="C176" s="416"/>
      <c r="D176" s="417"/>
      <c r="E176" s="408"/>
      <c r="F176" s="408"/>
      <c r="G176" s="408"/>
      <c r="H176" s="408"/>
      <c r="I176" s="408"/>
    </row>
    <row r="177" spans="1:9" ht="15.75" customHeight="1" hidden="1">
      <c r="A177" s="418" t="s">
        <v>84</v>
      </c>
      <c r="B177" s="419"/>
      <c r="C177" s="419"/>
      <c r="D177" s="214"/>
      <c r="E177" s="189"/>
      <c r="F177" s="189"/>
      <c r="G177" s="192"/>
      <c r="H177" s="192"/>
      <c r="I177" s="192"/>
    </row>
    <row r="178" spans="1:9" ht="15.75" hidden="1">
      <c r="A178" s="194" t="s">
        <v>65</v>
      </c>
      <c r="B178" s="195"/>
      <c r="C178" s="195"/>
      <c r="D178" s="197"/>
      <c r="E178" s="196"/>
      <c r="F178" s="197"/>
      <c r="G178" s="215"/>
      <c r="H178" s="199"/>
      <c r="I178" s="200"/>
    </row>
    <row r="179" spans="1:9" ht="15.75" hidden="1">
      <c r="A179" s="201" t="s">
        <v>58</v>
      </c>
      <c r="B179" s="195"/>
      <c r="C179" s="195"/>
      <c r="D179" s="197"/>
      <c r="E179" s="196"/>
      <c r="F179" s="197"/>
      <c r="G179" s="199"/>
      <c r="H179" s="199"/>
      <c r="I179" s="203"/>
    </row>
    <row r="180" spans="1:9" ht="15.75" hidden="1">
      <c r="A180" s="201" t="s">
        <v>59</v>
      </c>
      <c r="B180" s="195"/>
      <c r="C180" s="195"/>
      <c r="D180" s="197"/>
      <c r="E180" s="196"/>
      <c r="F180" s="197"/>
      <c r="G180" s="199"/>
      <c r="H180" s="199"/>
      <c r="I180" s="203"/>
    </row>
    <row r="181" spans="1:9" ht="15.75" hidden="1">
      <c r="A181" s="201" t="s">
        <v>60</v>
      </c>
      <c r="B181" s="195"/>
      <c r="C181" s="195"/>
      <c r="D181" s="197"/>
      <c r="E181" s="196"/>
      <c r="F181" s="197"/>
      <c r="G181" s="199"/>
      <c r="H181" s="199"/>
      <c r="I181" s="203"/>
    </row>
    <row r="182" spans="1:9" ht="15.75" hidden="1">
      <c r="A182" s="201" t="s">
        <v>61</v>
      </c>
      <c r="B182" s="195"/>
      <c r="C182" s="195"/>
      <c r="D182" s="197"/>
      <c r="E182" s="196"/>
      <c r="F182" s="197"/>
      <c r="G182" s="199"/>
      <c r="H182" s="199"/>
      <c r="I182" s="203"/>
    </row>
    <row r="183" spans="1:9" ht="15.75" hidden="1">
      <c r="A183" s="201" t="s">
        <v>62</v>
      </c>
      <c r="B183" s="195"/>
      <c r="C183" s="195"/>
      <c r="D183" s="197"/>
      <c r="E183" s="196"/>
      <c r="F183" s="197"/>
      <c r="G183" s="199"/>
      <c r="H183" s="199"/>
      <c r="I183" s="203"/>
    </row>
    <row r="184" spans="1:9" ht="15.75" hidden="1">
      <c r="A184" s="201" t="s">
        <v>63</v>
      </c>
      <c r="B184" s="195"/>
      <c r="C184" s="195"/>
      <c r="D184" s="197"/>
      <c r="E184" s="196"/>
      <c r="F184" s="197"/>
      <c r="G184" s="199"/>
      <c r="H184" s="199"/>
      <c r="I184" s="203"/>
    </row>
    <row r="185" spans="1:9" ht="15.75" hidden="1">
      <c r="A185" s="194" t="s">
        <v>85</v>
      </c>
      <c r="B185" s="195"/>
      <c r="C185" s="195"/>
      <c r="D185" s="197"/>
      <c r="E185" s="196"/>
      <c r="F185" s="197"/>
      <c r="G185" s="215"/>
      <c r="H185" s="199"/>
      <c r="I185" s="200"/>
    </row>
    <row r="186" spans="1:9" ht="15.75" customHeight="1" hidden="1">
      <c r="A186" s="401" t="s">
        <v>64</v>
      </c>
      <c r="B186" s="402"/>
      <c r="C186" s="402"/>
      <c r="D186" s="197"/>
      <c r="E186" s="196"/>
      <c r="F186" s="197"/>
      <c r="G186" s="199"/>
      <c r="H186" s="199"/>
      <c r="I186" s="200"/>
    </row>
    <row r="187" spans="1:9" ht="15.75" hidden="1">
      <c r="A187" s="194" t="s">
        <v>65</v>
      </c>
      <c r="B187" s="195"/>
      <c r="C187" s="195"/>
      <c r="D187" s="197"/>
      <c r="E187" s="196"/>
      <c r="F187" s="197"/>
      <c r="G187" s="215"/>
      <c r="H187" s="199"/>
      <c r="I187" s="200"/>
    </row>
    <row r="188" spans="1:9" ht="15.75" hidden="1">
      <c r="A188" s="201" t="s">
        <v>96</v>
      </c>
      <c r="B188" s="195"/>
      <c r="C188" s="195"/>
      <c r="D188" s="197"/>
      <c r="E188" s="196"/>
      <c r="F188" s="197"/>
      <c r="G188" s="199"/>
      <c r="H188" s="199"/>
      <c r="I188" s="203"/>
    </row>
    <row r="189" spans="1:9" ht="15.75" hidden="1">
      <c r="A189" s="201" t="s">
        <v>61</v>
      </c>
      <c r="B189" s="195"/>
      <c r="C189" s="195"/>
      <c r="D189" s="197"/>
      <c r="E189" s="196"/>
      <c r="F189" s="197"/>
      <c r="G189" s="199"/>
      <c r="H189" s="199"/>
      <c r="I189" s="203"/>
    </row>
    <row r="190" spans="1:9" ht="15.75" hidden="1">
      <c r="A190" s="201" t="s">
        <v>62</v>
      </c>
      <c r="B190" s="195"/>
      <c r="C190" s="195"/>
      <c r="D190" s="197"/>
      <c r="E190" s="196"/>
      <c r="F190" s="197"/>
      <c r="G190" s="199"/>
      <c r="H190" s="199"/>
      <c r="I190" s="203"/>
    </row>
    <row r="191" spans="1:9" ht="15.75" hidden="1">
      <c r="A191" s="201" t="s">
        <v>63</v>
      </c>
      <c r="B191" s="195"/>
      <c r="C191" s="195"/>
      <c r="D191" s="197"/>
      <c r="E191" s="196"/>
      <c r="F191" s="197"/>
      <c r="G191" s="199"/>
      <c r="H191" s="199"/>
      <c r="I191" s="203"/>
    </row>
    <row r="192" spans="1:9" ht="15.75" hidden="1">
      <c r="A192" s="194" t="s">
        <v>85</v>
      </c>
      <c r="B192" s="195"/>
      <c r="C192" s="195"/>
      <c r="D192" s="197"/>
      <c r="E192" s="196"/>
      <c r="F192" s="197"/>
      <c r="G192" s="215"/>
      <c r="H192" s="199"/>
      <c r="I192" s="200"/>
    </row>
    <row r="193" spans="1:9" ht="15.75" customHeight="1" hidden="1">
      <c r="A193" s="401" t="s">
        <v>87</v>
      </c>
      <c r="B193" s="402"/>
      <c r="C193" s="402"/>
      <c r="D193" s="197"/>
      <c r="E193" s="196"/>
      <c r="F193" s="197"/>
      <c r="G193" s="199"/>
      <c r="H193" s="199"/>
      <c r="I193" s="203"/>
    </row>
    <row r="194" spans="1:9" ht="15.75" hidden="1">
      <c r="A194" s="201" t="s">
        <v>66</v>
      </c>
      <c r="B194" s="195"/>
      <c r="C194" s="195"/>
      <c r="D194" s="197"/>
      <c r="E194" s="196"/>
      <c r="F194" s="197"/>
      <c r="G194" s="215"/>
      <c r="H194" s="199"/>
      <c r="I194" s="200"/>
    </row>
    <row r="195" spans="1:9" ht="15.75" hidden="1">
      <c r="A195" s="204" t="s">
        <v>86</v>
      </c>
      <c r="B195" s="205"/>
      <c r="C195" s="205"/>
      <c r="D195" s="207"/>
      <c r="E195" s="206"/>
      <c r="F195" s="207"/>
      <c r="G195" s="216"/>
      <c r="H195" s="209"/>
      <c r="I195" s="210"/>
    </row>
    <row r="196" spans="1:9" ht="15.75" hidden="1">
      <c r="A196" s="212" t="s">
        <v>70</v>
      </c>
      <c r="B196" s="178"/>
      <c r="C196" s="178"/>
      <c r="D196" s="178"/>
      <c r="E196" s="178"/>
      <c r="F196" s="178"/>
      <c r="G196" s="178"/>
      <c r="H196" s="178"/>
      <c r="I196" s="213"/>
    </row>
    <row r="197" spans="1:9" ht="15" customHeight="1" hidden="1">
      <c r="A197" s="409" t="s">
        <v>56</v>
      </c>
      <c r="B197" s="410"/>
      <c r="C197" s="411"/>
      <c r="D197" s="406" t="s">
        <v>89</v>
      </c>
      <c r="E197" s="406" t="s">
        <v>90</v>
      </c>
      <c r="F197" s="406" t="s">
        <v>91</v>
      </c>
      <c r="G197" s="406" t="s">
        <v>92</v>
      </c>
      <c r="H197" s="406" t="s">
        <v>93</v>
      </c>
      <c r="I197" s="406" t="s">
        <v>46</v>
      </c>
    </row>
    <row r="198" spans="1:9" ht="15" customHeight="1" hidden="1">
      <c r="A198" s="412"/>
      <c r="B198" s="413"/>
      <c r="C198" s="414"/>
      <c r="D198" s="407"/>
      <c r="E198" s="407"/>
      <c r="F198" s="407"/>
      <c r="G198" s="407"/>
      <c r="H198" s="407"/>
      <c r="I198" s="407"/>
    </row>
    <row r="199" spans="1:9" ht="15" customHeight="1" hidden="1">
      <c r="A199" s="415"/>
      <c r="B199" s="416"/>
      <c r="C199" s="417"/>
      <c r="D199" s="408"/>
      <c r="E199" s="408"/>
      <c r="F199" s="408"/>
      <c r="G199" s="408"/>
      <c r="H199" s="408"/>
      <c r="I199" s="408"/>
    </row>
    <row r="200" spans="1:9" ht="15.75" customHeight="1" hidden="1">
      <c r="A200" s="418" t="s">
        <v>83</v>
      </c>
      <c r="B200" s="419"/>
      <c r="C200" s="420"/>
      <c r="D200" s="189"/>
      <c r="E200" s="190"/>
      <c r="F200" s="189"/>
      <c r="G200" s="191"/>
      <c r="H200" s="192"/>
      <c r="I200" s="193"/>
    </row>
    <row r="201" spans="1:9" ht="15.75" hidden="1">
      <c r="A201" s="194" t="s">
        <v>65</v>
      </c>
      <c r="B201" s="195"/>
      <c r="C201" s="195"/>
      <c r="D201" s="196"/>
      <c r="E201" s="197"/>
      <c r="F201" s="196"/>
      <c r="G201" s="198"/>
      <c r="H201" s="199"/>
      <c r="I201" s="200"/>
    </row>
    <row r="202" spans="1:9" ht="15.75" hidden="1">
      <c r="A202" s="201" t="s">
        <v>58</v>
      </c>
      <c r="B202" s="195"/>
      <c r="C202" s="195"/>
      <c r="D202" s="196"/>
      <c r="E202" s="197"/>
      <c r="F202" s="196"/>
      <c r="G202" s="202"/>
      <c r="H202" s="199"/>
      <c r="I202" s="203"/>
    </row>
    <row r="203" spans="1:9" ht="15.75" hidden="1">
      <c r="A203" s="201" t="s">
        <v>94</v>
      </c>
      <c r="B203" s="195"/>
      <c r="C203" s="195"/>
      <c r="D203" s="196"/>
      <c r="E203" s="197"/>
      <c r="F203" s="196"/>
      <c r="G203" s="202"/>
      <c r="H203" s="199"/>
      <c r="I203" s="203"/>
    </row>
    <row r="204" spans="1:9" ht="15.75" hidden="1">
      <c r="A204" s="201" t="s">
        <v>95</v>
      </c>
      <c r="B204" s="195"/>
      <c r="C204" s="195"/>
      <c r="D204" s="196"/>
      <c r="E204" s="197"/>
      <c r="F204" s="196"/>
      <c r="G204" s="202"/>
      <c r="H204" s="199"/>
      <c r="I204" s="203"/>
    </row>
    <row r="205" spans="1:9" ht="15.75" hidden="1">
      <c r="A205" s="201" t="s">
        <v>60</v>
      </c>
      <c r="B205" s="195"/>
      <c r="C205" s="195"/>
      <c r="D205" s="196"/>
      <c r="E205" s="197"/>
      <c r="F205" s="196"/>
      <c r="G205" s="202"/>
      <c r="H205" s="199"/>
      <c r="I205" s="203"/>
    </row>
    <row r="206" spans="1:9" ht="15.75" hidden="1">
      <c r="A206" s="201" t="s">
        <v>62</v>
      </c>
      <c r="B206" s="195"/>
      <c r="C206" s="195"/>
      <c r="D206" s="196"/>
      <c r="E206" s="197"/>
      <c r="F206" s="196"/>
      <c r="G206" s="202"/>
      <c r="H206" s="199"/>
      <c r="I206" s="203"/>
    </row>
    <row r="207" spans="1:9" ht="15.75" hidden="1">
      <c r="A207" s="194" t="s">
        <v>85</v>
      </c>
      <c r="B207" s="195"/>
      <c r="C207" s="195"/>
      <c r="D207" s="196"/>
      <c r="E207" s="197"/>
      <c r="F207" s="196"/>
      <c r="G207" s="198"/>
      <c r="H207" s="199"/>
      <c r="I207" s="200"/>
    </row>
    <row r="208" spans="1:9" ht="15.75" customHeight="1" hidden="1">
      <c r="A208" s="401" t="s">
        <v>64</v>
      </c>
      <c r="B208" s="402"/>
      <c r="C208" s="403"/>
      <c r="D208" s="196"/>
      <c r="E208" s="197"/>
      <c r="F208" s="196"/>
      <c r="G208" s="202"/>
      <c r="H208" s="199"/>
      <c r="I208" s="200"/>
    </row>
    <row r="209" spans="1:9" ht="15.75" hidden="1">
      <c r="A209" s="194" t="s">
        <v>65</v>
      </c>
      <c r="B209" s="195"/>
      <c r="C209" s="195"/>
      <c r="D209" s="196"/>
      <c r="E209" s="197"/>
      <c r="F209" s="196"/>
      <c r="G209" s="198"/>
      <c r="H209" s="199"/>
      <c r="I209" s="200"/>
    </row>
    <row r="210" spans="1:9" ht="15.75" hidden="1">
      <c r="A210" s="201" t="s">
        <v>96</v>
      </c>
      <c r="B210" s="195"/>
      <c r="C210" s="195"/>
      <c r="D210" s="196"/>
      <c r="E210" s="197"/>
      <c r="F210" s="196"/>
      <c r="G210" s="202"/>
      <c r="H210" s="199"/>
      <c r="I210" s="203"/>
    </row>
    <row r="211" spans="1:9" ht="15.75" hidden="1">
      <c r="A211" s="201" t="s">
        <v>62</v>
      </c>
      <c r="B211" s="195"/>
      <c r="C211" s="195"/>
      <c r="D211" s="196"/>
      <c r="E211" s="197"/>
      <c r="F211" s="196"/>
      <c r="G211" s="202"/>
      <c r="H211" s="199"/>
      <c r="I211" s="203"/>
    </row>
    <row r="212" spans="1:9" ht="15.75" hidden="1">
      <c r="A212" s="201" t="s">
        <v>63</v>
      </c>
      <c r="B212" s="195"/>
      <c r="C212" s="195"/>
      <c r="D212" s="196"/>
      <c r="E212" s="197"/>
      <c r="F212" s="196"/>
      <c r="G212" s="202"/>
      <c r="H212" s="199"/>
      <c r="I212" s="203"/>
    </row>
    <row r="213" spans="1:9" ht="15.75" hidden="1">
      <c r="A213" s="194" t="s">
        <v>85</v>
      </c>
      <c r="B213" s="195"/>
      <c r="C213" s="195"/>
      <c r="D213" s="196"/>
      <c r="E213" s="197"/>
      <c r="F213" s="196"/>
      <c r="G213" s="198"/>
      <c r="H213" s="199"/>
      <c r="I213" s="200"/>
    </row>
    <row r="214" spans="1:9" ht="15.75" customHeight="1" hidden="1">
      <c r="A214" s="401" t="s">
        <v>88</v>
      </c>
      <c r="B214" s="402"/>
      <c r="C214" s="403"/>
      <c r="D214" s="196"/>
      <c r="E214" s="197"/>
      <c r="F214" s="196"/>
      <c r="G214" s="202"/>
      <c r="H214" s="199"/>
      <c r="I214" s="203"/>
    </row>
    <row r="215" spans="1:9" ht="15.75" hidden="1">
      <c r="A215" s="201" t="s">
        <v>66</v>
      </c>
      <c r="B215" s="195"/>
      <c r="C215" s="195"/>
      <c r="D215" s="196"/>
      <c r="E215" s="197"/>
      <c r="F215" s="196"/>
      <c r="G215" s="198"/>
      <c r="H215" s="199"/>
      <c r="I215" s="200"/>
    </row>
    <row r="216" spans="1:9" ht="15.75" hidden="1">
      <c r="A216" s="204" t="s">
        <v>86</v>
      </c>
      <c r="B216" s="205"/>
      <c r="C216" s="205"/>
      <c r="D216" s="206"/>
      <c r="E216" s="207"/>
      <c r="F216" s="206"/>
      <c r="G216" s="208"/>
      <c r="H216" s="209"/>
      <c r="I216" s="210"/>
    </row>
    <row r="217" spans="1:9" ht="15.75" hidden="1">
      <c r="A217" s="217"/>
      <c r="B217" s="218"/>
      <c r="C217" s="218"/>
      <c r="D217" s="219"/>
      <c r="E217" s="219"/>
      <c r="F217" s="219"/>
      <c r="G217" s="220"/>
      <c r="H217" s="221"/>
      <c r="I217" s="222"/>
    </row>
    <row r="218" spans="1:9" ht="15.75">
      <c r="A218" s="212" t="s">
        <v>360</v>
      </c>
      <c r="B218" s="178"/>
      <c r="C218" s="178"/>
      <c r="D218" s="178"/>
      <c r="E218" s="178"/>
      <c r="F218" s="425" t="s">
        <v>369</v>
      </c>
      <c r="G218" s="427"/>
      <c r="H218" s="450" t="s">
        <v>543</v>
      </c>
      <c r="I218" s="451"/>
    </row>
    <row r="219" spans="1:9" ht="15.75">
      <c r="A219" s="223" t="s">
        <v>361</v>
      </c>
      <c r="B219" s="152"/>
      <c r="C219" s="152"/>
      <c r="D219" s="152"/>
      <c r="E219" s="152"/>
      <c r="F219" s="448">
        <v>432078072</v>
      </c>
      <c r="G219" s="449"/>
      <c r="H219" s="448">
        <v>7498408876</v>
      </c>
      <c r="I219" s="449"/>
    </row>
    <row r="220" spans="1:9" ht="15.75">
      <c r="A220" s="155" t="s">
        <v>362</v>
      </c>
      <c r="B220" s="156"/>
      <c r="C220" s="156"/>
      <c r="D220" s="156"/>
      <c r="E220" s="156"/>
      <c r="F220" s="392"/>
      <c r="G220" s="393"/>
      <c r="H220" s="155"/>
      <c r="I220" s="211"/>
    </row>
    <row r="221" spans="1:9" ht="15.75" customHeight="1">
      <c r="A221" s="159" t="s">
        <v>363</v>
      </c>
      <c r="B221" s="160"/>
      <c r="C221" s="160"/>
      <c r="D221" s="160"/>
      <c r="E221" s="160"/>
      <c r="F221" s="394"/>
      <c r="G221" s="395"/>
      <c r="H221" s="159"/>
      <c r="I221" s="225"/>
    </row>
    <row r="222" spans="1:9" ht="15" customHeight="1">
      <c r="A222" s="177"/>
      <c r="B222" s="178"/>
      <c r="C222" s="178"/>
      <c r="D222" s="178"/>
      <c r="E222" s="213"/>
      <c r="F222" s="396"/>
      <c r="G222" s="397"/>
      <c r="H222" s="177"/>
      <c r="I222" s="213"/>
    </row>
    <row r="223" spans="1:9" ht="15.75">
      <c r="A223" s="156"/>
      <c r="B223" s="156"/>
      <c r="C223" s="156"/>
      <c r="D223" s="156"/>
      <c r="E223" s="156"/>
      <c r="F223" s="16"/>
      <c r="G223" s="186"/>
      <c r="H223" s="186"/>
      <c r="I223" s="186"/>
    </row>
    <row r="224" spans="1:9" ht="15.75">
      <c r="A224" s="156"/>
      <c r="B224" s="156"/>
      <c r="C224" s="156"/>
      <c r="D224" s="156"/>
      <c r="E224" s="156"/>
      <c r="F224" s="398"/>
      <c r="G224" s="398"/>
      <c r="H224" s="186"/>
      <c r="I224" s="186"/>
    </row>
    <row r="225" spans="1:9" ht="15.75">
      <c r="A225" s="156"/>
      <c r="B225" s="156"/>
      <c r="C225" s="156"/>
      <c r="D225" s="156"/>
      <c r="E225" s="156"/>
      <c r="F225" s="186"/>
      <c r="G225" s="186"/>
      <c r="H225" s="186"/>
      <c r="I225" s="186"/>
    </row>
    <row r="226" spans="1:9" ht="15.75">
      <c r="A226" s="156"/>
      <c r="B226" s="156"/>
      <c r="C226" s="156"/>
      <c r="D226" s="156"/>
      <c r="E226" s="156"/>
      <c r="F226" s="186"/>
      <c r="G226" s="186"/>
      <c r="H226" s="186"/>
      <c r="I226" s="186"/>
    </row>
    <row r="227" spans="1:9" ht="15.75">
      <c r="A227" s="156"/>
      <c r="B227" s="156"/>
      <c r="C227" s="156"/>
      <c r="D227" s="156"/>
      <c r="E227" s="156"/>
      <c r="F227" s="186"/>
      <c r="G227" s="186"/>
      <c r="H227" s="186"/>
      <c r="I227" s="186"/>
    </row>
    <row r="228" spans="1:9" ht="15.75">
      <c r="A228" s="156"/>
      <c r="B228" s="156"/>
      <c r="C228" s="156"/>
      <c r="D228" s="156"/>
      <c r="E228" s="156"/>
      <c r="F228" s="186"/>
      <c r="G228" s="186"/>
      <c r="H228" s="186"/>
      <c r="I228" s="186"/>
    </row>
    <row r="229" spans="1:9" ht="15.75">
      <c r="A229" s="156"/>
      <c r="B229" s="156"/>
      <c r="C229" s="156"/>
      <c r="D229" s="156"/>
      <c r="E229" s="156"/>
      <c r="F229" s="186"/>
      <c r="G229" s="186"/>
      <c r="H229" s="186"/>
      <c r="I229" s="186"/>
    </row>
    <row r="230" spans="1:9" ht="15.75">
      <c r="A230" s="156"/>
      <c r="B230" s="156"/>
      <c r="C230" s="156"/>
      <c r="D230" s="156"/>
      <c r="E230" s="156"/>
      <c r="F230" s="186"/>
      <c r="G230" s="186"/>
      <c r="H230" s="186"/>
      <c r="I230" s="186"/>
    </row>
    <row r="231" spans="1:9" ht="15.75">
      <c r="A231" s="156"/>
      <c r="B231" s="156"/>
      <c r="C231" s="156"/>
      <c r="D231" s="156"/>
      <c r="E231" s="156"/>
      <c r="F231" s="186"/>
      <c r="G231" s="186"/>
      <c r="H231" s="186"/>
      <c r="I231" s="186"/>
    </row>
    <row r="232" spans="1:9" ht="15.75">
      <c r="A232" s="156"/>
      <c r="B232" s="156"/>
      <c r="C232" s="156"/>
      <c r="D232" s="156"/>
      <c r="E232" s="156"/>
      <c r="F232" s="186"/>
      <c r="G232" s="186"/>
      <c r="H232" s="186"/>
      <c r="I232" s="186"/>
    </row>
    <row r="233" spans="1:9" ht="15">
      <c r="A233" s="22"/>
      <c r="B233" s="22"/>
      <c r="C233" s="22"/>
      <c r="D233" s="22"/>
      <c r="E233" s="22"/>
      <c r="F233" s="31"/>
      <c r="G233" s="31"/>
      <c r="H233" s="31"/>
      <c r="I233" s="31"/>
    </row>
    <row r="234" spans="1:9" ht="15">
      <c r="A234" s="22"/>
      <c r="B234" s="22"/>
      <c r="C234" s="22"/>
      <c r="D234" s="22"/>
      <c r="E234" s="22"/>
      <c r="F234" s="31"/>
      <c r="G234" s="31"/>
      <c r="H234" s="31"/>
      <c r="I234" s="31"/>
    </row>
    <row r="235" spans="1:9" ht="15">
      <c r="A235" s="22"/>
      <c r="B235" s="22"/>
      <c r="C235" s="22"/>
      <c r="D235" s="22"/>
      <c r="E235" s="22"/>
      <c r="F235" s="31"/>
      <c r="G235" s="31"/>
      <c r="H235" s="31"/>
      <c r="I235" s="31"/>
    </row>
    <row r="236" spans="1:9" ht="15">
      <c r="A236" s="22"/>
      <c r="B236" s="22"/>
      <c r="C236" s="22"/>
      <c r="D236" s="22"/>
      <c r="E236" s="22"/>
      <c r="F236" s="31"/>
      <c r="G236" s="31"/>
      <c r="H236" s="31"/>
      <c r="I236" s="31"/>
    </row>
    <row r="237" spans="1:9" ht="15">
      <c r="A237" s="22"/>
      <c r="B237" s="22"/>
      <c r="C237" s="22"/>
      <c r="D237" s="22"/>
      <c r="E237" s="22"/>
      <c r="F237" s="31"/>
      <c r="G237" s="31"/>
      <c r="H237" s="31"/>
      <c r="I237" s="31"/>
    </row>
    <row r="238" spans="1:9" ht="15">
      <c r="A238" s="22"/>
      <c r="B238" s="22"/>
      <c r="C238" s="22"/>
      <c r="D238" s="22"/>
      <c r="E238" s="22"/>
      <c r="F238" s="31"/>
      <c r="G238" s="31"/>
      <c r="H238" s="31"/>
      <c r="I238" s="31"/>
    </row>
    <row r="239" spans="1:9" ht="15">
      <c r="A239" s="22"/>
      <c r="B239" s="22"/>
      <c r="C239" s="22"/>
      <c r="D239" s="22"/>
      <c r="E239" s="22"/>
      <c r="F239" s="31"/>
      <c r="G239" s="31"/>
      <c r="H239" s="31"/>
      <c r="I239" s="31"/>
    </row>
    <row r="240" spans="1:9" ht="15">
      <c r="A240" s="22"/>
      <c r="B240" s="22"/>
      <c r="C240" s="22"/>
      <c r="D240" s="22"/>
      <c r="E240" s="22"/>
      <c r="F240" s="31"/>
      <c r="G240" s="31"/>
      <c r="H240" s="31"/>
      <c r="I240" s="31"/>
    </row>
    <row r="241" spans="1:9" ht="15">
      <c r="A241" s="22"/>
      <c r="B241" s="22"/>
      <c r="C241" s="22"/>
      <c r="D241" s="22"/>
      <c r="E241" s="22"/>
      <c r="F241" s="31"/>
      <c r="G241" s="31"/>
      <c r="H241" s="31"/>
      <c r="I241" s="31"/>
    </row>
    <row r="242" spans="1:9" ht="15">
      <c r="A242" s="22"/>
      <c r="B242" s="22"/>
      <c r="C242" s="22"/>
      <c r="D242" s="22"/>
      <c r="E242" s="22"/>
      <c r="F242" s="31"/>
      <c r="G242" s="31"/>
      <c r="H242" s="31"/>
      <c r="I242" s="31"/>
    </row>
    <row r="243" spans="1:9" ht="15">
      <c r="A243" s="22"/>
      <c r="B243" s="22"/>
      <c r="C243" s="22"/>
      <c r="D243" s="22"/>
      <c r="E243" s="22"/>
      <c r="F243" s="31"/>
      <c r="G243" s="31"/>
      <c r="H243" s="31"/>
      <c r="I243" s="31"/>
    </row>
    <row r="244" spans="1:9" ht="15">
      <c r="A244" s="22"/>
      <c r="B244" s="22"/>
      <c r="C244" s="22"/>
      <c r="D244" s="22"/>
      <c r="E244" s="22"/>
      <c r="F244" s="31"/>
      <c r="G244" s="31"/>
      <c r="H244" s="31"/>
      <c r="I244" s="31"/>
    </row>
    <row r="245" spans="1:9" ht="15">
      <c r="A245" s="22"/>
      <c r="B245" s="22"/>
      <c r="C245" s="22"/>
      <c r="D245" s="22"/>
      <c r="E245" s="22"/>
      <c r="F245" s="31"/>
      <c r="G245" s="31"/>
      <c r="H245" s="31"/>
      <c r="I245" s="31"/>
    </row>
    <row r="246" spans="1:9" ht="15">
      <c r="A246" s="22"/>
      <c r="B246" s="22"/>
      <c r="C246" s="22"/>
      <c r="D246" s="22"/>
      <c r="E246" s="22"/>
      <c r="F246" s="31"/>
      <c r="G246" s="31"/>
      <c r="H246" s="31"/>
      <c r="I246" s="31"/>
    </row>
    <row r="247" spans="1:9" ht="15">
      <c r="A247" s="22"/>
      <c r="B247" s="22"/>
      <c r="C247" s="22"/>
      <c r="D247" s="22"/>
      <c r="E247" s="22"/>
      <c r="F247" s="31"/>
      <c r="G247" s="31"/>
      <c r="H247" s="31"/>
      <c r="I247" s="31"/>
    </row>
    <row r="248" spans="1:9" ht="15">
      <c r="A248" s="22"/>
      <c r="B248" s="22"/>
      <c r="C248" s="22"/>
      <c r="D248" s="22"/>
      <c r="E248" s="22"/>
      <c r="F248" s="31"/>
      <c r="G248" s="31"/>
      <c r="H248" s="31"/>
      <c r="I248" s="31"/>
    </row>
    <row r="249" spans="1:9" ht="15">
      <c r="A249" s="22"/>
      <c r="B249" s="22"/>
      <c r="C249" s="22"/>
      <c r="D249" s="22"/>
      <c r="E249" s="22"/>
      <c r="F249" s="31"/>
      <c r="G249" s="31"/>
      <c r="H249" s="31"/>
      <c r="I249" s="31"/>
    </row>
    <row r="250" spans="1:9" ht="15">
      <c r="A250" s="22"/>
      <c r="B250" s="22"/>
      <c r="C250" s="22"/>
      <c r="D250" s="22"/>
      <c r="E250" s="22"/>
      <c r="F250" s="31"/>
      <c r="G250" s="31"/>
      <c r="H250" s="31"/>
      <c r="I250" s="31"/>
    </row>
    <row r="251" spans="1:9" ht="15">
      <c r="A251" s="22"/>
      <c r="B251" s="22"/>
      <c r="C251" s="22"/>
      <c r="D251" s="22"/>
      <c r="E251" s="22"/>
      <c r="F251" s="31"/>
      <c r="G251" s="31"/>
      <c r="H251" s="31"/>
      <c r="I251" s="31"/>
    </row>
    <row r="252" spans="1:9" ht="15">
      <c r="A252" s="22"/>
      <c r="B252" s="22"/>
      <c r="C252" s="22"/>
      <c r="D252" s="22"/>
      <c r="E252" s="22"/>
      <c r="F252" s="31"/>
      <c r="G252" s="31"/>
      <c r="H252" s="31"/>
      <c r="I252" s="31"/>
    </row>
    <row r="253" spans="1:9" ht="15">
      <c r="A253" s="22"/>
      <c r="B253" s="22"/>
      <c r="C253" s="22"/>
      <c r="D253" s="22"/>
      <c r="E253" s="22"/>
      <c r="F253" s="31"/>
      <c r="G253" s="31"/>
      <c r="H253" s="31"/>
      <c r="I253" s="31"/>
    </row>
    <row r="254" spans="1:9" ht="15">
      <c r="A254" s="22"/>
      <c r="B254" s="22"/>
      <c r="C254" s="22"/>
      <c r="D254" s="22"/>
      <c r="E254" s="22"/>
      <c r="F254" s="31"/>
      <c r="G254" s="31"/>
      <c r="H254" s="31"/>
      <c r="I254" s="31"/>
    </row>
    <row r="255" spans="1:9" ht="15">
      <c r="A255" s="36"/>
      <c r="B255" s="36"/>
      <c r="C255" s="36"/>
      <c r="D255" s="36"/>
      <c r="E255" s="36"/>
      <c r="F255" s="37"/>
      <c r="G255" s="37"/>
      <c r="H255" s="37"/>
      <c r="I255" s="37"/>
    </row>
    <row r="256" spans="1:9" ht="15.75">
      <c r="A256" s="38"/>
      <c r="B256" s="39"/>
      <c r="C256" s="39"/>
      <c r="D256" s="39"/>
      <c r="E256" s="39"/>
      <c r="F256" s="40"/>
      <c r="G256" s="40"/>
      <c r="H256" s="40"/>
      <c r="I256" s="40"/>
    </row>
    <row r="257" spans="1:9" ht="15.75">
      <c r="A257" s="28"/>
      <c r="B257" s="22"/>
      <c r="C257" s="22"/>
      <c r="D257" s="22"/>
      <c r="E257" s="22"/>
      <c r="F257" s="31"/>
      <c r="G257" s="31"/>
      <c r="H257" s="31"/>
      <c r="I257" s="31"/>
    </row>
    <row r="258" spans="1:9" ht="15.75">
      <c r="A258" s="28"/>
      <c r="B258" s="22"/>
      <c r="C258" s="22"/>
      <c r="D258" s="22"/>
      <c r="E258" s="22"/>
      <c r="F258" s="31"/>
      <c r="G258" s="31"/>
      <c r="H258" s="31"/>
      <c r="I258" s="31"/>
    </row>
    <row r="259" spans="1:9" ht="15.75">
      <c r="A259" s="28"/>
      <c r="B259" s="22"/>
      <c r="C259" s="22"/>
      <c r="D259" s="22"/>
      <c r="E259" s="22"/>
      <c r="F259" s="31"/>
      <c r="G259" s="31"/>
      <c r="H259" s="31"/>
      <c r="I259" s="31"/>
    </row>
    <row r="260" spans="1:9" ht="15.75">
      <c r="A260" s="28"/>
      <c r="B260" s="22"/>
      <c r="C260" s="22"/>
      <c r="D260" s="22"/>
      <c r="E260" s="22"/>
      <c r="F260" s="31"/>
      <c r="G260" s="31"/>
      <c r="H260" s="31"/>
      <c r="I260" s="31"/>
    </row>
  </sheetData>
  <sheetProtection password="DAF5" sheet="1"/>
  <mergeCells count="178">
    <mergeCell ref="H111:I111"/>
    <mergeCell ref="F111:G111"/>
    <mergeCell ref="A74:F74"/>
    <mergeCell ref="H104:I104"/>
    <mergeCell ref="H107:I107"/>
    <mergeCell ref="A90:F90"/>
    <mergeCell ref="F110:G110"/>
    <mergeCell ref="H106:I106"/>
    <mergeCell ref="H108:I108"/>
    <mergeCell ref="H109:I109"/>
    <mergeCell ref="H110:I110"/>
    <mergeCell ref="H103:I103"/>
    <mergeCell ref="A67:H67"/>
    <mergeCell ref="A68:H68"/>
    <mergeCell ref="A72:F72"/>
    <mergeCell ref="H101:I101"/>
    <mergeCell ref="A107:E107"/>
    <mergeCell ref="G100:I100"/>
    <mergeCell ref="A85:E85"/>
    <mergeCell ref="A101:E101"/>
    <mergeCell ref="F122:G122"/>
    <mergeCell ref="F123:G123"/>
    <mergeCell ref="F130:G130"/>
    <mergeCell ref="F131:G131"/>
    <mergeCell ref="H112:I112"/>
    <mergeCell ref="H113:I113"/>
    <mergeCell ref="F112:G112"/>
    <mergeCell ref="F121:G121"/>
    <mergeCell ref="H114:I114"/>
    <mergeCell ref="H123:I123"/>
    <mergeCell ref="H102:I102"/>
    <mergeCell ref="A81:I81"/>
    <mergeCell ref="A83:H83"/>
    <mergeCell ref="F102:G102"/>
    <mergeCell ref="F103:G103"/>
    <mergeCell ref="A86:F86"/>
    <mergeCell ref="F101:G101"/>
    <mergeCell ref="A57:C57"/>
    <mergeCell ref="A59:H59"/>
    <mergeCell ref="A60:G60"/>
    <mergeCell ref="A64:E64"/>
    <mergeCell ref="A65:G65"/>
    <mergeCell ref="A79:F79"/>
    <mergeCell ref="A38:I38"/>
    <mergeCell ref="A53:G53"/>
    <mergeCell ref="A56:E56"/>
    <mergeCell ref="A39:H39"/>
    <mergeCell ref="A46:E46"/>
    <mergeCell ref="A55:I55"/>
    <mergeCell ref="A51:F51"/>
    <mergeCell ref="F107:G107"/>
    <mergeCell ref="F138:G138"/>
    <mergeCell ref="F141:G141"/>
    <mergeCell ref="F137:G137"/>
    <mergeCell ref="A58:D58"/>
    <mergeCell ref="A76:I76"/>
    <mergeCell ref="A66:H66"/>
    <mergeCell ref="H105:I105"/>
    <mergeCell ref="A87:D87"/>
    <mergeCell ref="A88:G88"/>
    <mergeCell ref="F219:G219"/>
    <mergeCell ref="H219:I219"/>
    <mergeCell ref="H144:I144"/>
    <mergeCell ref="H143:I143"/>
    <mergeCell ref="H174:H176"/>
    <mergeCell ref="I174:I176"/>
    <mergeCell ref="G197:G199"/>
    <mergeCell ref="H197:H199"/>
    <mergeCell ref="F218:G218"/>
    <mergeCell ref="H218:I218"/>
    <mergeCell ref="A126:E126"/>
    <mergeCell ref="F116:G116"/>
    <mergeCell ref="F117:G117"/>
    <mergeCell ref="F104:G104"/>
    <mergeCell ref="F115:G115"/>
    <mergeCell ref="F113:G113"/>
    <mergeCell ref="F108:G108"/>
    <mergeCell ref="F109:G109"/>
    <mergeCell ref="F105:G105"/>
    <mergeCell ref="F106:G106"/>
    <mergeCell ref="F136:G136"/>
    <mergeCell ref="F133:G133"/>
    <mergeCell ref="F140:G140"/>
    <mergeCell ref="A1:E1"/>
    <mergeCell ref="A5:I5"/>
    <mergeCell ref="A6:I6"/>
    <mergeCell ref="G3:I3"/>
    <mergeCell ref="A133:E133"/>
    <mergeCell ref="F114:G114"/>
    <mergeCell ref="F129:G129"/>
    <mergeCell ref="A177:C177"/>
    <mergeCell ref="A186:C186"/>
    <mergeCell ref="A193:C193"/>
    <mergeCell ref="A146:I146"/>
    <mergeCell ref="A147:C149"/>
    <mergeCell ref="D147:D149"/>
    <mergeCell ref="E147:E149"/>
    <mergeCell ref="H147:H149"/>
    <mergeCell ref="A159:C159"/>
    <mergeCell ref="A166:C166"/>
    <mergeCell ref="H122:I122"/>
    <mergeCell ref="H115:I115"/>
    <mergeCell ref="E174:E176"/>
    <mergeCell ref="A174:D176"/>
    <mergeCell ref="F119:G119"/>
    <mergeCell ref="F120:G120"/>
    <mergeCell ref="A150:C150"/>
    <mergeCell ref="F124:G124"/>
    <mergeCell ref="H136:I136"/>
    <mergeCell ref="H135:I135"/>
    <mergeCell ref="I197:I199"/>
    <mergeCell ref="F197:F199"/>
    <mergeCell ref="H141:I141"/>
    <mergeCell ref="H142:I142"/>
    <mergeCell ref="H140:I140"/>
    <mergeCell ref="F142:G142"/>
    <mergeCell ref="F147:F149"/>
    <mergeCell ref="G174:G176"/>
    <mergeCell ref="F144:G144"/>
    <mergeCell ref="F143:G143"/>
    <mergeCell ref="H128:I128"/>
    <mergeCell ref="H126:I126"/>
    <mergeCell ref="H125:I125"/>
    <mergeCell ref="I147:I149"/>
    <mergeCell ref="H138:I138"/>
    <mergeCell ref="H137:I137"/>
    <mergeCell ref="H129:I129"/>
    <mergeCell ref="H133:I133"/>
    <mergeCell ref="H124:I124"/>
    <mergeCell ref="H121:I121"/>
    <mergeCell ref="H120:I120"/>
    <mergeCell ref="F118:G118"/>
    <mergeCell ref="F132:G132"/>
    <mergeCell ref="F125:G125"/>
    <mergeCell ref="F126:G126"/>
    <mergeCell ref="H131:I131"/>
    <mergeCell ref="H132:I132"/>
    <mergeCell ref="H130:I130"/>
    <mergeCell ref="A214:C214"/>
    <mergeCell ref="E197:E199"/>
    <mergeCell ref="A197:C199"/>
    <mergeCell ref="D197:D199"/>
    <mergeCell ref="A200:C200"/>
    <mergeCell ref="F128:G128"/>
    <mergeCell ref="F135:G135"/>
    <mergeCell ref="G147:G149"/>
    <mergeCell ref="A144:E144"/>
    <mergeCell ref="F174:F176"/>
    <mergeCell ref="A16:F16"/>
    <mergeCell ref="A17:D17"/>
    <mergeCell ref="A18:F18"/>
    <mergeCell ref="A20:H20"/>
    <mergeCell ref="A22:G22"/>
    <mergeCell ref="A208:C208"/>
    <mergeCell ref="H117:I117"/>
    <mergeCell ref="H116:I116"/>
    <mergeCell ref="H119:I119"/>
    <mergeCell ref="H118:I118"/>
    <mergeCell ref="A27:I27"/>
    <mergeCell ref="A30:I30"/>
    <mergeCell ref="A23:I23"/>
    <mergeCell ref="A24:I24"/>
    <mergeCell ref="A50:G50"/>
    <mergeCell ref="A31:I31"/>
    <mergeCell ref="A49:F49"/>
    <mergeCell ref="A33:I33"/>
    <mergeCell ref="A34:C34"/>
    <mergeCell ref="A35:D35"/>
    <mergeCell ref="F220:G220"/>
    <mergeCell ref="F221:G221"/>
    <mergeCell ref="F222:G222"/>
    <mergeCell ref="F224:G224"/>
    <mergeCell ref="A10:I10"/>
    <mergeCell ref="A12:I12"/>
    <mergeCell ref="A14:F14"/>
    <mergeCell ref="A15:H15"/>
    <mergeCell ref="A28:H28"/>
    <mergeCell ref="A29:I29"/>
  </mergeCells>
  <printOptions horizontalCentered="1"/>
  <pageMargins left="0.7" right="0" top="0.78740157480315" bottom="0.75" header="0.511811023622047" footer="0.511811023622047"/>
  <pageSetup firstPageNumber="7" useFirstPageNumber="1" horizontalDpi="600" verticalDpi="600" orientation="portrait" paperSize="9" scale="95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69"/>
  <sheetViews>
    <sheetView zoomScalePageLayoutView="0" workbookViewId="0" topLeftCell="A13">
      <selection activeCell="F30" sqref="F30"/>
    </sheetView>
  </sheetViews>
  <sheetFormatPr defaultColWidth="8.796875" defaultRowHeight="15"/>
  <cols>
    <col min="4" max="4" width="16.59765625" style="0" customWidth="1"/>
    <col min="5" max="5" width="17.19921875" style="0" customWidth="1"/>
    <col min="6" max="6" width="16" style="0" customWidth="1"/>
    <col min="7" max="7" width="15.69921875" style="0" customWidth="1"/>
    <col min="8" max="8" width="13" style="0" customWidth="1"/>
    <col min="9" max="9" width="15.5" style="0" customWidth="1"/>
  </cols>
  <sheetData>
    <row r="1" spans="1:9" ht="15.75">
      <c r="A1" s="456" t="s">
        <v>495</v>
      </c>
      <c r="B1" s="456"/>
      <c r="C1" s="456"/>
      <c r="D1" s="456"/>
      <c r="E1" s="456"/>
      <c r="F1" s="456"/>
      <c r="G1" s="456"/>
      <c r="H1" s="456"/>
      <c r="I1" s="456"/>
    </row>
    <row r="2" spans="1:9" ht="15">
      <c r="A2" s="409" t="s">
        <v>365</v>
      </c>
      <c r="B2" s="410"/>
      <c r="C2" s="411"/>
      <c r="D2" s="406" t="s">
        <v>444</v>
      </c>
      <c r="E2" s="406" t="s">
        <v>445</v>
      </c>
      <c r="F2" s="406" t="s">
        <v>557</v>
      </c>
      <c r="G2" s="406" t="s">
        <v>447</v>
      </c>
      <c r="H2" s="406" t="s">
        <v>448</v>
      </c>
      <c r="I2" s="406" t="s">
        <v>442</v>
      </c>
    </row>
    <row r="3" spans="1:9" ht="15">
      <c r="A3" s="457"/>
      <c r="B3" s="458"/>
      <c r="C3" s="459"/>
      <c r="D3" s="463"/>
      <c r="E3" s="463"/>
      <c r="F3" s="465"/>
      <c r="G3" s="465"/>
      <c r="H3" s="465"/>
      <c r="I3" s="463"/>
    </row>
    <row r="4" spans="1:9" ht="5.25" customHeight="1">
      <c r="A4" s="460"/>
      <c r="B4" s="461"/>
      <c r="C4" s="462"/>
      <c r="D4" s="464"/>
      <c r="E4" s="464"/>
      <c r="F4" s="466"/>
      <c r="G4" s="466"/>
      <c r="H4" s="466"/>
      <c r="I4" s="464"/>
    </row>
    <row r="5" spans="1:9" ht="15.75">
      <c r="A5" s="418" t="s">
        <v>496</v>
      </c>
      <c r="B5" s="419"/>
      <c r="C5" s="419"/>
      <c r="D5" s="192"/>
      <c r="E5" s="191"/>
      <c r="F5" s="192"/>
      <c r="G5" s="191"/>
      <c r="H5" s="192"/>
      <c r="I5" s="193"/>
    </row>
    <row r="6" spans="1:9" ht="15">
      <c r="A6" s="194" t="s">
        <v>371</v>
      </c>
      <c r="B6" s="260"/>
      <c r="C6" s="260"/>
      <c r="D6" s="215">
        <v>42583852829</v>
      </c>
      <c r="E6" s="198">
        <v>528168429</v>
      </c>
      <c r="F6" s="215">
        <v>650267985849</v>
      </c>
      <c r="G6" s="198">
        <v>2761442093</v>
      </c>
      <c r="H6" s="215">
        <v>102857143</v>
      </c>
      <c r="I6" s="200">
        <f aca="true" t="shared" si="0" ref="I6:I23">SUM(D6:H6)</f>
        <v>696244306343</v>
      </c>
    </row>
    <row r="7" spans="1:9" ht="15.75">
      <c r="A7" s="201" t="s">
        <v>372</v>
      </c>
      <c r="B7" s="195"/>
      <c r="C7" s="195"/>
      <c r="D7" s="199">
        <v>7039924554</v>
      </c>
      <c r="E7" s="349"/>
      <c r="F7" s="199">
        <f>1314331818+1470000000</f>
        <v>2784331818</v>
      </c>
      <c r="G7" s="202">
        <f>14900000+16354545+13345455+16761000</f>
        <v>61361000</v>
      </c>
      <c r="H7" s="199"/>
      <c r="I7" s="200">
        <f t="shared" si="0"/>
        <v>9885617372</v>
      </c>
    </row>
    <row r="8" spans="1:9" ht="15.75">
      <c r="A8" s="201" t="s">
        <v>373</v>
      </c>
      <c r="B8" s="195"/>
      <c r="C8" s="195"/>
      <c r="D8" s="199"/>
      <c r="E8" s="202"/>
      <c r="F8" s="199"/>
      <c r="G8" s="202"/>
      <c r="H8" s="199"/>
      <c r="I8" s="200">
        <f t="shared" si="0"/>
        <v>0</v>
      </c>
    </row>
    <row r="9" spans="1:9" ht="15.75">
      <c r="A9" s="201" t="s">
        <v>374</v>
      </c>
      <c r="B9" s="195"/>
      <c r="C9" s="195"/>
      <c r="D9" s="199"/>
      <c r="E9" s="202"/>
      <c r="F9" s="199"/>
      <c r="G9" s="202"/>
      <c r="H9" s="199"/>
      <c r="I9" s="200">
        <f t="shared" si="0"/>
        <v>0</v>
      </c>
    </row>
    <row r="10" spans="1:9" ht="15.75">
      <c r="A10" s="201" t="s">
        <v>449</v>
      </c>
      <c r="B10" s="195"/>
      <c r="C10" s="195"/>
      <c r="D10" s="199"/>
      <c r="E10" s="261"/>
      <c r="F10" s="199"/>
      <c r="G10" s="202"/>
      <c r="H10" s="199"/>
      <c r="I10" s="200">
        <f t="shared" si="0"/>
        <v>0</v>
      </c>
    </row>
    <row r="11" spans="1:9" ht="15.75">
      <c r="A11" s="201" t="s">
        <v>376</v>
      </c>
      <c r="B11" s="195"/>
      <c r="C11" s="195"/>
      <c r="D11" s="199"/>
      <c r="E11" s="202"/>
      <c r="F11" s="199">
        <f>473754250+47332244628+5410544421+369791800+190000000</f>
        <v>53776335099</v>
      </c>
      <c r="G11" s="202">
        <v>298673120</v>
      </c>
      <c r="H11" s="199"/>
      <c r="I11" s="200">
        <f t="shared" si="0"/>
        <v>54075008219</v>
      </c>
    </row>
    <row r="12" spans="1:9" ht="15.75">
      <c r="A12" s="201" t="s">
        <v>377</v>
      </c>
      <c r="B12" s="195"/>
      <c r="C12" s="195"/>
      <c r="D12" s="199"/>
      <c r="E12" s="202"/>
      <c r="F12" s="199"/>
      <c r="G12" s="202">
        <f>132790596+579560132+402904000+39502164</f>
        <v>1154756892</v>
      </c>
      <c r="H12" s="199"/>
      <c r="I12" s="200">
        <f t="shared" si="0"/>
        <v>1154756892</v>
      </c>
    </row>
    <row r="13" spans="1:9" s="3" customFormat="1" ht="15.75">
      <c r="A13" s="467" t="s">
        <v>573</v>
      </c>
      <c r="B13" s="468"/>
      <c r="C13" s="469"/>
      <c r="D13" s="215">
        <f aca="true" t="shared" si="1" ref="D13:I13">D6+D7+D8+D9-D10-D11-D12</f>
        <v>49623777383</v>
      </c>
      <c r="E13" s="215">
        <f t="shared" si="1"/>
        <v>528168429</v>
      </c>
      <c r="F13" s="215">
        <f t="shared" si="1"/>
        <v>599275982568</v>
      </c>
      <c r="G13" s="215">
        <f t="shared" si="1"/>
        <v>1369373081</v>
      </c>
      <c r="H13" s="215">
        <f t="shared" si="1"/>
        <v>102857143</v>
      </c>
      <c r="I13" s="215">
        <f t="shared" si="1"/>
        <v>650900158604</v>
      </c>
    </row>
    <row r="14" spans="1:9" ht="15.75">
      <c r="A14" s="401" t="s">
        <v>379</v>
      </c>
      <c r="B14" s="402"/>
      <c r="C14" s="402"/>
      <c r="D14" s="199"/>
      <c r="E14" s="202"/>
      <c r="F14" s="199"/>
      <c r="G14" s="202"/>
      <c r="H14" s="199"/>
      <c r="I14" s="200"/>
    </row>
    <row r="15" spans="1:9" s="3" customFormat="1" ht="15.75">
      <c r="A15" s="194" t="s">
        <v>371</v>
      </c>
      <c r="B15" s="260"/>
      <c r="C15" s="260"/>
      <c r="D15" s="215">
        <v>13486430838</v>
      </c>
      <c r="E15" s="198">
        <v>498998919</v>
      </c>
      <c r="F15" s="215">
        <v>188185863819</v>
      </c>
      <c r="G15" s="198">
        <v>2202923528</v>
      </c>
      <c r="H15" s="215">
        <v>102857143</v>
      </c>
      <c r="I15" s="200">
        <f t="shared" si="0"/>
        <v>204477074247</v>
      </c>
    </row>
    <row r="16" spans="1:9" ht="15.75">
      <c r="A16" s="201" t="s">
        <v>380</v>
      </c>
      <c r="B16" s="195"/>
      <c r="C16" s="195"/>
      <c r="D16" s="199">
        <f>(155239626*4)+281596982+1183546594+(6386251*4)+162210800</f>
        <v>2273857884</v>
      </c>
      <c r="E16" s="202">
        <v>13964291</v>
      </c>
      <c r="F16" s="199">
        <f>(12211839206*2)+(11129730311*2)+(27835950*4)+1847103047</f>
        <v>48641585881</v>
      </c>
      <c r="G16" s="202">
        <f>33043789+17889372+47091000+(1704543*2)+75497959+75915000+3594697-54873337</f>
        <v>201567566</v>
      </c>
      <c r="H16" s="199"/>
      <c r="I16" s="200">
        <f t="shared" si="0"/>
        <v>51130975622</v>
      </c>
    </row>
    <row r="17" spans="1:9" ht="15.75">
      <c r="A17" s="201" t="s">
        <v>449</v>
      </c>
      <c r="B17" s="195"/>
      <c r="C17" s="195"/>
      <c r="D17" s="199"/>
      <c r="E17" s="261"/>
      <c r="F17" s="262"/>
      <c r="G17" s="261"/>
      <c r="H17" s="262"/>
      <c r="I17" s="263">
        <f t="shared" si="0"/>
        <v>0</v>
      </c>
    </row>
    <row r="18" spans="1:9" ht="15.75">
      <c r="A18" s="201" t="s">
        <v>376</v>
      </c>
      <c r="B18" s="195"/>
      <c r="C18" s="195"/>
      <c r="D18" s="199"/>
      <c r="E18" s="202"/>
      <c r="F18" s="199">
        <f>473754250+47332244628+369791800+190000000</f>
        <v>48365790678</v>
      </c>
      <c r="G18" s="202">
        <v>298673120</v>
      </c>
      <c r="H18" s="199"/>
      <c r="I18" s="200">
        <f t="shared" si="0"/>
        <v>48664463798</v>
      </c>
    </row>
    <row r="19" spans="1:9" ht="15.75">
      <c r="A19" s="201" t="s">
        <v>377</v>
      </c>
      <c r="B19" s="195"/>
      <c r="C19" s="195"/>
      <c r="D19" s="199"/>
      <c r="E19" s="202"/>
      <c r="F19" s="199"/>
      <c r="G19" s="202">
        <f>232571000+579560132+39502164</f>
        <v>851633296</v>
      </c>
      <c r="H19" s="199"/>
      <c r="I19" s="200">
        <f t="shared" si="0"/>
        <v>851633296</v>
      </c>
    </row>
    <row r="20" spans="1:9" s="3" customFormat="1" ht="15.75">
      <c r="A20" s="467" t="s">
        <v>573</v>
      </c>
      <c r="B20" s="468"/>
      <c r="C20" s="469"/>
      <c r="D20" s="215">
        <f aca="true" t="shared" si="2" ref="D20:I20">D15+D16-D17-D18-D19</f>
        <v>15760288722</v>
      </c>
      <c r="E20" s="215">
        <f t="shared" si="2"/>
        <v>512963210</v>
      </c>
      <c r="F20" s="215">
        <f t="shared" si="2"/>
        <v>188461659022</v>
      </c>
      <c r="G20" s="215">
        <f t="shared" si="2"/>
        <v>1254184678</v>
      </c>
      <c r="H20" s="215">
        <f t="shared" si="2"/>
        <v>102857143</v>
      </c>
      <c r="I20" s="215">
        <f t="shared" si="2"/>
        <v>206091952775</v>
      </c>
    </row>
    <row r="21" spans="1:9" ht="15.75">
      <c r="A21" s="401" t="s">
        <v>451</v>
      </c>
      <c r="B21" s="402"/>
      <c r="C21" s="402"/>
      <c r="D21" s="199"/>
      <c r="E21" s="202"/>
      <c r="F21" s="199"/>
      <c r="G21" s="202"/>
      <c r="H21" s="199"/>
      <c r="I21" s="200"/>
    </row>
    <row r="22" spans="1:9" ht="15.75">
      <c r="A22" s="201" t="s">
        <v>452</v>
      </c>
      <c r="B22" s="195"/>
      <c r="C22" s="195"/>
      <c r="D22" s="199">
        <f>D6-D15</f>
        <v>29097421991</v>
      </c>
      <c r="E22" s="199">
        <f>E6-E15</f>
        <v>29169510</v>
      </c>
      <c r="F22" s="199">
        <f>F6-F15</f>
        <v>462082122030</v>
      </c>
      <c r="G22" s="199">
        <f>G6-G15</f>
        <v>558518565</v>
      </c>
      <c r="H22" s="199">
        <f>H6-H15</f>
        <v>0</v>
      </c>
      <c r="I22" s="200">
        <f t="shared" si="0"/>
        <v>491767232096</v>
      </c>
    </row>
    <row r="23" spans="1:9" ht="15.75">
      <c r="A23" s="470" t="s">
        <v>574</v>
      </c>
      <c r="B23" s="471"/>
      <c r="C23" s="472"/>
      <c r="D23" s="209">
        <f>D13-D20</f>
        <v>33863488661</v>
      </c>
      <c r="E23" s="209">
        <f>E13-E20</f>
        <v>15205219</v>
      </c>
      <c r="F23" s="209">
        <f>F13-F20</f>
        <v>410814323546</v>
      </c>
      <c r="G23" s="209">
        <f>G13-G20</f>
        <v>115188403</v>
      </c>
      <c r="H23" s="209">
        <f>H13-H20</f>
        <v>0</v>
      </c>
      <c r="I23" s="216">
        <f t="shared" si="0"/>
        <v>444808205829</v>
      </c>
    </row>
    <row r="24" spans="1:9" ht="15.75">
      <c r="A24" s="155"/>
      <c r="B24" s="156"/>
      <c r="C24" s="156"/>
      <c r="D24" s="156"/>
      <c r="E24" s="156"/>
      <c r="F24" s="156"/>
      <c r="G24" s="156"/>
      <c r="H24" s="156"/>
      <c r="I24" s="211"/>
    </row>
    <row r="25" spans="1:9" ht="15.75">
      <c r="A25" s="155"/>
      <c r="B25" s="156"/>
      <c r="C25" s="156"/>
      <c r="D25" s="156"/>
      <c r="E25" s="156"/>
      <c r="F25" s="156"/>
      <c r="G25" s="156"/>
      <c r="H25" s="156"/>
      <c r="I25" s="211"/>
    </row>
    <row r="26" spans="1:9" ht="15.75">
      <c r="A26" s="212" t="s">
        <v>453</v>
      </c>
      <c r="B26" s="178"/>
      <c r="C26" s="178"/>
      <c r="D26" s="178"/>
      <c r="E26" s="178"/>
      <c r="F26" s="178"/>
      <c r="G26" s="178"/>
      <c r="H26" s="178"/>
      <c r="I26" s="213"/>
    </row>
    <row r="27" spans="1:9" ht="15">
      <c r="A27" s="409" t="s">
        <v>365</v>
      </c>
      <c r="B27" s="410"/>
      <c r="C27" s="410"/>
      <c r="D27" s="411"/>
      <c r="E27" s="406" t="s">
        <v>445</v>
      </c>
      <c r="F27" s="406" t="s">
        <v>446</v>
      </c>
      <c r="G27" s="406" t="s">
        <v>447</v>
      </c>
      <c r="H27" s="406" t="s">
        <v>448</v>
      </c>
      <c r="I27" s="406" t="s">
        <v>442</v>
      </c>
    </row>
    <row r="28" spans="1:9" ht="15">
      <c r="A28" s="412"/>
      <c r="B28" s="413"/>
      <c r="C28" s="413"/>
      <c r="D28" s="414"/>
      <c r="E28" s="463"/>
      <c r="F28" s="465"/>
      <c r="G28" s="465"/>
      <c r="H28" s="465"/>
      <c r="I28" s="463"/>
    </row>
    <row r="29" spans="1:9" ht="6.75" customHeight="1">
      <c r="A29" s="415"/>
      <c r="B29" s="416"/>
      <c r="C29" s="416"/>
      <c r="D29" s="417"/>
      <c r="E29" s="464"/>
      <c r="F29" s="466"/>
      <c r="G29" s="466"/>
      <c r="H29" s="466"/>
      <c r="I29" s="464"/>
    </row>
    <row r="30" spans="1:9" ht="15.75">
      <c r="A30" s="418" t="s">
        <v>370</v>
      </c>
      <c r="B30" s="419"/>
      <c r="C30" s="419"/>
      <c r="D30" s="214"/>
      <c r="E30" s="189"/>
      <c r="F30" s="189"/>
      <c r="G30" s="192"/>
      <c r="H30" s="192"/>
      <c r="I30" s="192"/>
    </row>
    <row r="31" spans="1:9" ht="15.75">
      <c r="A31" s="194" t="s">
        <v>371</v>
      </c>
      <c r="B31" s="195"/>
      <c r="C31" s="195"/>
      <c r="D31" s="197"/>
      <c r="E31" s="196"/>
      <c r="F31" s="197"/>
      <c r="G31" s="215"/>
      <c r="H31" s="199"/>
      <c r="I31" s="200"/>
    </row>
    <row r="32" spans="1:9" ht="15.75">
      <c r="A32" s="201" t="s">
        <v>372</v>
      </c>
      <c r="B32" s="195"/>
      <c r="C32" s="195"/>
      <c r="D32" s="197"/>
      <c r="E32" s="196"/>
      <c r="F32" s="197"/>
      <c r="G32" s="199"/>
      <c r="H32" s="199"/>
      <c r="I32" s="203"/>
    </row>
    <row r="33" spans="1:9" ht="15.75">
      <c r="A33" s="201" t="s">
        <v>373</v>
      </c>
      <c r="B33" s="195"/>
      <c r="C33" s="195"/>
      <c r="D33" s="197"/>
      <c r="E33" s="196"/>
      <c r="F33" s="197"/>
      <c r="G33" s="199"/>
      <c r="H33" s="199"/>
      <c r="I33" s="203"/>
    </row>
    <row r="34" spans="1:9" ht="15.75">
      <c r="A34" s="201" t="s">
        <v>374</v>
      </c>
      <c r="B34" s="195"/>
      <c r="C34" s="195"/>
      <c r="D34" s="197"/>
      <c r="E34" s="196"/>
      <c r="F34" s="197"/>
      <c r="G34" s="199"/>
      <c r="H34" s="199"/>
      <c r="I34" s="203"/>
    </row>
    <row r="35" spans="1:9" ht="15.75">
      <c r="A35" s="201" t="s">
        <v>375</v>
      </c>
      <c r="B35" s="195"/>
      <c r="C35" s="195"/>
      <c r="D35" s="197"/>
      <c r="E35" s="196"/>
      <c r="F35" s="197"/>
      <c r="G35" s="199"/>
      <c r="H35" s="199"/>
      <c r="I35" s="203"/>
    </row>
    <row r="36" spans="1:9" ht="15.75">
      <c r="A36" s="201" t="s">
        <v>376</v>
      </c>
      <c r="B36" s="195"/>
      <c r="C36" s="195"/>
      <c r="D36" s="197"/>
      <c r="E36" s="196"/>
      <c r="F36" s="197"/>
      <c r="G36" s="199"/>
      <c r="H36" s="199"/>
      <c r="I36" s="203"/>
    </row>
    <row r="37" spans="1:9" ht="15.75">
      <c r="A37" s="201" t="s">
        <v>377</v>
      </c>
      <c r="B37" s="195"/>
      <c r="C37" s="195"/>
      <c r="D37" s="197"/>
      <c r="E37" s="196"/>
      <c r="F37" s="197"/>
      <c r="G37" s="199"/>
      <c r="H37" s="199"/>
      <c r="I37" s="203"/>
    </row>
    <row r="38" spans="1:9" ht="15.75">
      <c r="A38" s="194" t="s">
        <v>378</v>
      </c>
      <c r="B38" s="195"/>
      <c r="C38" s="195"/>
      <c r="D38" s="197"/>
      <c r="E38" s="196"/>
      <c r="F38" s="197"/>
      <c r="G38" s="215"/>
      <c r="H38" s="199"/>
      <c r="I38" s="200"/>
    </row>
    <row r="39" spans="1:9" ht="15.75">
      <c r="A39" s="401" t="s">
        <v>379</v>
      </c>
      <c r="B39" s="402"/>
      <c r="C39" s="402"/>
      <c r="D39" s="197"/>
      <c r="E39" s="196"/>
      <c r="F39" s="197"/>
      <c r="G39" s="199"/>
      <c r="H39" s="199"/>
      <c r="I39" s="200"/>
    </row>
    <row r="40" spans="1:9" ht="15.75">
      <c r="A40" s="194" t="s">
        <v>497</v>
      </c>
      <c r="B40" s="195"/>
      <c r="C40" s="195"/>
      <c r="D40" s="197"/>
      <c r="E40" s="196"/>
      <c r="F40" s="197"/>
      <c r="G40" s="215"/>
      <c r="H40" s="199"/>
      <c r="I40" s="200"/>
    </row>
    <row r="41" spans="1:9" ht="15.75">
      <c r="A41" s="201" t="s">
        <v>380</v>
      </c>
      <c r="B41" s="195"/>
      <c r="C41" s="195"/>
      <c r="D41" s="197"/>
      <c r="E41" s="196"/>
      <c r="F41" s="197"/>
      <c r="G41" s="199"/>
      <c r="H41" s="199"/>
      <c r="I41" s="203"/>
    </row>
    <row r="42" spans="1:9" ht="15.75">
      <c r="A42" s="201" t="s">
        <v>375</v>
      </c>
      <c r="B42" s="195"/>
      <c r="C42" s="195"/>
      <c r="D42" s="197"/>
      <c r="E42" s="196"/>
      <c r="F42" s="197"/>
      <c r="G42" s="199"/>
      <c r="H42" s="199"/>
      <c r="I42" s="203"/>
    </row>
    <row r="43" spans="1:9" ht="15.75">
      <c r="A43" s="201" t="s">
        <v>376</v>
      </c>
      <c r="B43" s="195"/>
      <c r="C43" s="195"/>
      <c r="D43" s="197"/>
      <c r="E43" s="196"/>
      <c r="F43" s="197"/>
      <c r="G43" s="199"/>
      <c r="H43" s="199"/>
      <c r="I43" s="203"/>
    </row>
    <row r="44" spans="1:9" ht="15.75">
      <c r="A44" s="201" t="s">
        <v>377</v>
      </c>
      <c r="B44" s="195"/>
      <c r="C44" s="195"/>
      <c r="D44" s="197"/>
      <c r="E44" s="196"/>
      <c r="F44" s="197"/>
      <c r="G44" s="199"/>
      <c r="H44" s="199"/>
      <c r="I44" s="203"/>
    </row>
    <row r="45" spans="1:9" ht="15.75">
      <c r="A45" s="194" t="s">
        <v>378</v>
      </c>
      <c r="B45" s="195"/>
      <c r="C45" s="195"/>
      <c r="D45" s="197"/>
      <c r="E45" s="196"/>
      <c r="F45" s="197"/>
      <c r="G45" s="215"/>
      <c r="H45" s="199"/>
      <c r="I45" s="200"/>
    </row>
    <row r="46" spans="1:9" ht="15.75">
      <c r="A46" s="401" t="s">
        <v>454</v>
      </c>
      <c r="B46" s="402"/>
      <c r="C46" s="402"/>
      <c r="D46" s="197"/>
      <c r="E46" s="196"/>
      <c r="F46" s="197"/>
      <c r="G46" s="199"/>
      <c r="H46" s="199"/>
      <c r="I46" s="203"/>
    </row>
    <row r="47" spans="1:9" ht="15.75">
      <c r="A47" s="201" t="s">
        <v>452</v>
      </c>
      <c r="B47" s="195"/>
      <c r="C47" s="195"/>
      <c r="D47" s="197"/>
      <c r="E47" s="196"/>
      <c r="F47" s="197"/>
      <c r="G47" s="215"/>
      <c r="H47" s="199"/>
      <c r="I47" s="200"/>
    </row>
    <row r="48" spans="1:9" ht="15.75">
      <c r="A48" s="204" t="s">
        <v>455</v>
      </c>
      <c r="B48" s="205"/>
      <c r="C48" s="205"/>
      <c r="D48" s="207"/>
      <c r="E48" s="206"/>
      <c r="F48" s="207"/>
      <c r="G48" s="216"/>
      <c r="H48" s="209"/>
      <c r="I48" s="210"/>
    </row>
    <row r="49" spans="1:9" ht="15.75">
      <c r="A49" s="212" t="s">
        <v>456</v>
      </c>
      <c r="B49" s="178"/>
      <c r="C49" s="178"/>
      <c r="D49" s="178"/>
      <c r="E49" s="178"/>
      <c r="F49" s="178"/>
      <c r="G49" s="178"/>
      <c r="H49" s="178"/>
      <c r="I49" s="213"/>
    </row>
    <row r="50" spans="1:9" ht="15">
      <c r="A50" s="409" t="s">
        <v>365</v>
      </c>
      <c r="B50" s="410"/>
      <c r="C50" s="411"/>
      <c r="D50" s="406" t="s">
        <v>457</v>
      </c>
      <c r="E50" s="406" t="s">
        <v>458</v>
      </c>
      <c r="F50" s="406" t="s">
        <v>498</v>
      </c>
      <c r="G50" s="406" t="s">
        <v>459</v>
      </c>
      <c r="H50" s="406" t="s">
        <v>460</v>
      </c>
      <c r="I50" s="406" t="s">
        <v>442</v>
      </c>
    </row>
    <row r="51" spans="1:9" ht="15">
      <c r="A51" s="457"/>
      <c r="B51" s="458"/>
      <c r="C51" s="459"/>
      <c r="D51" s="463"/>
      <c r="E51" s="463"/>
      <c r="F51" s="465"/>
      <c r="G51" s="465"/>
      <c r="H51" s="465"/>
      <c r="I51" s="463"/>
    </row>
    <row r="52" spans="1:9" ht="7.5" customHeight="1">
      <c r="A52" s="460"/>
      <c r="B52" s="461"/>
      <c r="C52" s="462"/>
      <c r="D52" s="464"/>
      <c r="E52" s="464"/>
      <c r="F52" s="466"/>
      <c r="G52" s="466"/>
      <c r="H52" s="466"/>
      <c r="I52" s="464"/>
    </row>
    <row r="53" spans="1:9" ht="15.75">
      <c r="A53" s="418" t="s">
        <v>461</v>
      </c>
      <c r="B53" s="419"/>
      <c r="C53" s="419"/>
      <c r="D53" s="192"/>
      <c r="E53" s="191"/>
      <c r="F53" s="192"/>
      <c r="G53" s="191"/>
      <c r="H53" s="192"/>
      <c r="I53" s="193"/>
    </row>
    <row r="54" spans="1:9" s="3" customFormat="1" ht="15.75">
      <c r="A54" s="194" t="s">
        <v>371</v>
      </c>
      <c r="B54" s="260"/>
      <c r="C54" s="260"/>
      <c r="D54" s="215">
        <v>10055097914</v>
      </c>
      <c r="E54" s="198"/>
      <c r="F54" s="215"/>
      <c r="G54" s="198">
        <v>52000000</v>
      </c>
      <c r="H54" s="215">
        <v>0</v>
      </c>
      <c r="I54" s="200">
        <f>SUM(D54:H54)</f>
        <v>10107097914</v>
      </c>
    </row>
    <row r="55" spans="1:9" ht="15.75">
      <c r="A55" s="201" t="s">
        <v>372</v>
      </c>
      <c r="B55" s="195"/>
      <c r="C55" s="195"/>
      <c r="D55" s="199"/>
      <c r="E55" s="202"/>
      <c r="F55" s="199"/>
      <c r="G55" s="202"/>
      <c r="H55" s="199"/>
      <c r="I55" s="203">
        <f aca="true" t="shared" si="3" ref="I55:I69">SUM(D55:H55)</f>
        <v>0</v>
      </c>
    </row>
    <row r="56" spans="1:9" ht="15.75">
      <c r="A56" s="201" t="s">
        <v>462</v>
      </c>
      <c r="B56" s="195"/>
      <c r="C56" s="195"/>
      <c r="D56" s="199"/>
      <c r="E56" s="202"/>
      <c r="F56" s="199"/>
      <c r="G56" s="202"/>
      <c r="H56" s="199"/>
      <c r="I56" s="203">
        <f t="shared" si="3"/>
        <v>0</v>
      </c>
    </row>
    <row r="57" spans="1:9" ht="15.75">
      <c r="A57" s="201" t="s">
        <v>463</v>
      </c>
      <c r="B57" s="195"/>
      <c r="C57" s="195"/>
      <c r="D57" s="199"/>
      <c r="E57" s="202"/>
      <c r="F57" s="199"/>
      <c r="G57" s="202"/>
      <c r="H57" s="199"/>
      <c r="I57" s="203">
        <f t="shared" si="3"/>
        <v>0</v>
      </c>
    </row>
    <row r="58" spans="1:9" ht="15.75">
      <c r="A58" s="201" t="s">
        <v>374</v>
      </c>
      <c r="B58" s="195"/>
      <c r="C58" s="195"/>
      <c r="D58" s="199"/>
      <c r="E58" s="202"/>
      <c r="F58" s="199"/>
      <c r="G58" s="202"/>
      <c r="H58" s="199"/>
      <c r="I58" s="203">
        <f t="shared" si="3"/>
        <v>0</v>
      </c>
    </row>
    <row r="59" spans="1:9" ht="15.75">
      <c r="A59" s="201" t="s">
        <v>376</v>
      </c>
      <c r="B59" s="195"/>
      <c r="C59" s="195"/>
      <c r="D59" s="199"/>
      <c r="E59" s="202"/>
      <c r="F59" s="199"/>
      <c r="G59" s="202"/>
      <c r="H59" s="199"/>
      <c r="I59" s="203">
        <f t="shared" si="3"/>
        <v>0</v>
      </c>
    </row>
    <row r="60" spans="1:9" s="3" customFormat="1" ht="15.75">
      <c r="A60" s="194" t="s">
        <v>378</v>
      </c>
      <c r="B60" s="260"/>
      <c r="C60" s="260"/>
      <c r="D60" s="215">
        <f>D54+D55+D56+D57+D58-D59</f>
        <v>10055097914</v>
      </c>
      <c r="E60" s="215">
        <f>E54+E55+E56+E57+E58-E59</f>
        <v>0</v>
      </c>
      <c r="F60" s="215">
        <f>F54+F55+F56+F57+F58-F59</f>
        <v>0</v>
      </c>
      <c r="G60" s="215">
        <f>G54+G55+G56+G57+G58-G59</f>
        <v>52000000</v>
      </c>
      <c r="H60" s="215">
        <f>H54+H55+H56+H57+H58-H59</f>
        <v>0</v>
      </c>
      <c r="I60" s="200">
        <f t="shared" si="3"/>
        <v>10107097914</v>
      </c>
    </row>
    <row r="61" spans="1:9" ht="15.75">
      <c r="A61" s="401" t="s">
        <v>450</v>
      </c>
      <c r="B61" s="402"/>
      <c r="C61" s="402"/>
      <c r="D61" s="199"/>
      <c r="E61" s="202"/>
      <c r="F61" s="199"/>
      <c r="G61" s="202"/>
      <c r="H61" s="199"/>
      <c r="I61" s="203">
        <f t="shared" si="3"/>
        <v>0</v>
      </c>
    </row>
    <row r="62" spans="1:9" s="3" customFormat="1" ht="15.75">
      <c r="A62" s="194" t="s">
        <v>371</v>
      </c>
      <c r="B62" s="260"/>
      <c r="C62" s="260"/>
      <c r="D62" s="215">
        <v>0</v>
      </c>
      <c r="E62" s="198">
        <v>0</v>
      </c>
      <c r="F62" s="215">
        <v>0</v>
      </c>
      <c r="G62" s="198">
        <v>20610048</v>
      </c>
      <c r="H62" s="215">
        <v>0</v>
      </c>
      <c r="I62" s="200">
        <f t="shared" si="3"/>
        <v>20610048</v>
      </c>
    </row>
    <row r="63" spans="1:9" ht="15.75">
      <c r="A63" s="201" t="s">
        <v>380</v>
      </c>
      <c r="B63" s="195"/>
      <c r="C63" s="195"/>
      <c r="D63" s="199"/>
      <c r="E63" s="202"/>
      <c r="F63" s="199"/>
      <c r="G63" s="202">
        <f>12821919+4273973</f>
        <v>17095892</v>
      </c>
      <c r="H63" s="199"/>
      <c r="I63" s="203">
        <f t="shared" si="3"/>
        <v>17095892</v>
      </c>
    </row>
    <row r="64" spans="1:9" ht="15.75">
      <c r="A64" s="201" t="s">
        <v>376</v>
      </c>
      <c r="B64" s="195"/>
      <c r="C64" s="195"/>
      <c r="D64" s="199"/>
      <c r="E64" s="202"/>
      <c r="F64" s="199"/>
      <c r="G64" s="202"/>
      <c r="H64" s="199"/>
      <c r="I64" s="203">
        <f t="shared" si="3"/>
        <v>0</v>
      </c>
    </row>
    <row r="65" spans="1:9" ht="15.75">
      <c r="A65" s="201" t="s">
        <v>377</v>
      </c>
      <c r="B65" s="195"/>
      <c r="C65" s="195"/>
      <c r="D65" s="199"/>
      <c r="E65" s="202"/>
      <c r="F65" s="199"/>
      <c r="G65" s="202"/>
      <c r="H65" s="199"/>
      <c r="I65" s="203">
        <f t="shared" si="3"/>
        <v>0</v>
      </c>
    </row>
    <row r="66" spans="1:9" s="3" customFormat="1" ht="15.75">
      <c r="A66" s="194" t="s">
        <v>378</v>
      </c>
      <c r="B66" s="260"/>
      <c r="C66" s="260"/>
      <c r="D66" s="215">
        <f>D62+D63+D64+D65</f>
        <v>0</v>
      </c>
      <c r="E66" s="215">
        <f>E62+E63+E64+E65</f>
        <v>0</v>
      </c>
      <c r="F66" s="215">
        <f>F62+F63+F64+F65</f>
        <v>0</v>
      </c>
      <c r="G66" s="215">
        <f>G62+G63+G64+G65</f>
        <v>37705940</v>
      </c>
      <c r="H66" s="215">
        <f>H62+H63+H64+H65</f>
        <v>0</v>
      </c>
      <c r="I66" s="200">
        <f t="shared" si="3"/>
        <v>37705940</v>
      </c>
    </row>
    <row r="67" spans="1:9" ht="15.75">
      <c r="A67" s="401" t="s">
        <v>464</v>
      </c>
      <c r="B67" s="402"/>
      <c r="C67" s="402"/>
      <c r="D67" s="199"/>
      <c r="E67" s="202"/>
      <c r="F67" s="199"/>
      <c r="G67" s="202"/>
      <c r="H67" s="199"/>
      <c r="I67" s="200"/>
    </row>
    <row r="68" spans="1:9" s="3" customFormat="1" ht="15.75">
      <c r="A68" s="194" t="s">
        <v>452</v>
      </c>
      <c r="B68" s="260"/>
      <c r="C68" s="260"/>
      <c r="D68" s="215">
        <f>D54-D62</f>
        <v>10055097914</v>
      </c>
      <c r="E68" s="215">
        <f>E54-E62</f>
        <v>0</v>
      </c>
      <c r="F68" s="215">
        <f>F54-F62</f>
        <v>0</v>
      </c>
      <c r="G68" s="215">
        <f>G54-G62</f>
        <v>31389952</v>
      </c>
      <c r="H68" s="215">
        <f>H54-H62</f>
        <v>0</v>
      </c>
      <c r="I68" s="200">
        <f t="shared" si="3"/>
        <v>10086487866</v>
      </c>
    </row>
    <row r="69" spans="1:9" s="3" customFormat="1" ht="15.75">
      <c r="A69" s="226" t="s">
        <v>455</v>
      </c>
      <c r="B69" s="264"/>
      <c r="C69" s="264"/>
      <c r="D69" s="216">
        <f>D60-D66</f>
        <v>10055097914</v>
      </c>
      <c r="E69" s="216">
        <f>E60-E66</f>
        <v>0</v>
      </c>
      <c r="F69" s="216">
        <f>F60-F66</f>
        <v>0</v>
      </c>
      <c r="G69" s="216">
        <f>G60-G66</f>
        <v>14294060</v>
      </c>
      <c r="H69" s="216">
        <f>H60-H66</f>
        <v>0</v>
      </c>
      <c r="I69" s="216">
        <f t="shared" si="3"/>
        <v>10069391974</v>
      </c>
    </row>
  </sheetData>
  <sheetProtection password="DAF5" sheet="1"/>
  <mergeCells count="33">
    <mergeCell ref="I50:I52"/>
    <mergeCell ref="A53:C53"/>
    <mergeCell ref="A50:C52"/>
    <mergeCell ref="D50:D52"/>
    <mergeCell ref="E50:E52"/>
    <mergeCell ref="F50:F52"/>
    <mergeCell ref="A61:C61"/>
    <mergeCell ref="A67:C67"/>
    <mergeCell ref="G50:G52"/>
    <mergeCell ref="H50:H52"/>
    <mergeCell ref="I27:I29"/>
    <mergeCell ref="A30:C30"/>
    <mergeCell ref="A39:C39"/>
    <mergeCell ref="A46:C46"/>
    <mergeCell ref="E27:E29"/>
    <mergeCell ref="F27:F29"/>
    <mergeCell ref="G27:G29"/>
    <mergeCell ref="H27:H29"/>
    <mergeCell ref="A5:C5"/>
    <mergeCell ref="A14:C14"/>
    <mergeCell ref="A21:C21"/>
    <mergeCell ref="A27:D29"/>
    <mergeCell ref="A13:C13"/>
    <mergeCell ref="A20:C20"/>
    <mergeCell ref="A23:C23"/>
    <mergeCell ref="A1:I1"/>
    <mergeCell ref="A2:C4"/>
    <mergeCell ref="D2:D4"/>
    <mergeCell ref="E2:E4"/>
    <mergeCell ref="F2:F4"/>
    <mergeCell ref="G2:G4"/>
    <mergeCell ref="H2:H4"/>
    <mergeCell ref="I2:I4"/>
  </mergeCells>
  <printOptions horizontalCentered="1"/>
  <pageMargins left="0.393700787401575" right="0.393700787401575" top="0.734251969" bottom="0.75" header="0.511811023622047" footer="0.511811023622047"/>
  <pageSetup firstPageNumber="10" useFirstPageNumber="1" horizontalDpi="600" verticalDpi="600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H13" sqref="H13"/>
    </sheetView>
  </sheetViews>
  <sheetFormatPr defaultColWidth="8.796875" defaultRowHeight="15"/>
  <cols>
    <col min="1" max="1" width="27.3984375" style="10" customWidth="1"/>
    <col min="2" max="2" width="6.3984375" style="10" customWidth="1"/>
    <col min="3" max="3" width="8.59765625" style="10" customWidth="1"/>
    <col min="4" max="5" width="10.3984375" style="10" customWidth="1"/>
    <col min="6" max="6" width="11.59765625" style="10" customWidth="1"/>
    <col min="7" max="7" width="12.3984375" style="10" customWidth="1"/>
    <col min="8" max="8" width="13" style="10" customWidth="1"/>
    <col min="9" max="9" width="10.69921875" style="10" customWidth="1"/>
    <col min="10" max="10" width="12.19921875" style="10" customWidth="1"/>
    <col min="11" max="16384" width="9" style="10" customWidth="1"/>
  </cols>
  <sheetData>
    <row r="1" spans="1:10" s="12" customFormat="1" ht="15.75">
      <c r="A1" s="150" t="s">
        <v>525</v>
      </c>
      <c r="B1" s="240"/>
      <c r="C1" s="240"/>
      <c r="D1" s="240"/>
      <c r="E1" s="35"/>
      <c r="F1" s="35"/>
      <c r="G1" s="35"/>
      <c r="H1" s="35"/>
      <c r="I1" s="35"/>
      <c r="J1" s="42"/>
    </row>
    <row r="2" spans="1:10" s="12" customFormat="1" ht="15.75">
      <c r="A2" s="303" t="s">
        <v>0</v>
      </c>
      <c r="B2" s="236"/>
      <c r="C2" s="236"/>
      <c r="D2" s="236"/>
      <c r="E2" s="34"/>
      <c r="F2" s="34"/>
      <c r="G2" s="34"/>
      <c r="H2" s="34"/>
      <c r="I2" s="34"/>
      <c r="J2" s="46"/>
    </row>
    <row r="3" spans="1:10" s="11" customFormat="1" ht="63">
      <c r="A3" s="78"/>
      <c r="B3" s="490" t="s">
        <v>99</v>
      </c>
      <c r="C3" s="491"/>
      <c r="D3" s="79" t="s">
        <v>100</v>
      </c>
      <c r="E3" s="79" t="s">
        <v>101</v>
      </c>
      <c r="F3" s="79" t="s">
        <v>102</v>
      </c>
      <c r="G3" s="79" t="s">
        <v>103</v>
      </c>
      <c r="H3" s="79" t="s">
        <v>104</v>
      </c>
      <c r="I3" s="79" t="s">
        <v>134</v>
      </c>
      <c r="J3" s="79" t="s">
        <v>105</v>
      </c>
    </row>
    <row r="4" spans="1:10" s="11" customFormat="1" ht="15">
      <c r="A4" s="44" t="s">
        <v>106</v>
      </c>
      <c r="B4" s="498">
        <v>1</v>
      </c>
      <c r="C4" s="499"/>
      <c r="D4" s="44">
        <v>2</v>
      </c>
      <c r="E4" s="44">
        <v>3</v>
      </c>
      <c r="F4" s="44">
        <v>4</v>
      </c>
      <c r="G4" s="44">
        <v>5</v>
      </c>
      <c r="H4" s="44">
        <v>6</v>
      </c>
      <c r="I4" s="44">
        <v>7</v>
      </c>
      <c r="J4" s="44">
        <v>8</v>
      </c>
    </row>
    <row r="5" spans="1:10" ht="15.75">
      <c r="A5" s="80" t="s">
        <v>549</v>
      </c>
      <c r="B5" s="492">
        <v>150000000000</v>
      </c>
      <c r="C5" s="493"/>
      <c r="D5" s="49"/>
      <c r="E5" s="49"/>
      <c r="F5" s="49"/>
      <c r="G5" s="75">
        <v>22706844651</v>
      </c>
      <c r="H5" s="75">
        <v>10306987274</v>
      </c>
      <c r="I5" s="75">
        <v>3410429248</v>
      </c>
      <c r="J5" s="75">
        <v>73952790502</v>
      </c>
    </row>
    <row r="6" spans="1:10" ht="15">
      <c r="A6" s="43" t="s">
        <v>135</v>
      </c>
      <c r="B6" s="61"/>
      <c r="C6" s="62"/>
      <c r="D6" s="49"/>
      <c r="E6" s="49"/>
      <c r="F6" s="49"/>
      <c r="G6" s="49"/>
      <c r="H6" s="49"/>
      <c r="I6" s="49"/>
      <c r="J6" s="49">
        <f>J7+J8</f>
        <v>2706858735</v>
      </c>
    </row>
    <row r="7" spans="1:10" ht="15.75">
      <c r="A7" s="81" t="s">
        <v>136</v>
      </c>
      <c r="B7" s="61"/>
      <c r="C7" s="62"/>
      <c r="D7" s="49"/>
      <c r="E7" s="49"/>
      <c r="F7" s="49"/>
      <c r="G7" s="49"/>
      <c r="H7" s="49"/>
      <c r="I7" s="49"/>
      <c r="J7" s="49">
        <v>2706858735</v>
      </c>
    </row>
    <row r="8" spans="1:10" ht="15.75">
      <c r="A8" s="81" t="s">
        <v>137</v>
      </c>
      <c r="B8" s="61"/>
      <c r="C8" s="62"/>
      <c r="D8" s="49"/>
      <c r="E8" s="49"/>
      <c r="F8" s="49"/>
      <c r="G8" s="49"/>
      <c r="H8" s="49"/>
      <c r="I8" s="49"/>
      <c r="J8" s="49"/>
    </row>
    <row r="9" spans="1:10" ht="15">
      <c r="A9" s="43" t="s">
        <v>138</v>
      </c>
      <c r="B9" s="61"/>
      <c r="C9" s="62"/>
      <c r="D9" s="49"/>
      <c r="E9" s="49"/>
      <c r="F9" s="49"/>
      <c r="G9" s="49"/>
      <c r="H9" s="49"/>
      <c r="I9" s="49"/>
      <c r="J9" s="49">
        <f>J10+J11</f>
        <v>469500000</v>
      </c>
    </row>
    <row r="10" spans="1:10" ht="15.75">
      <c r="A10" s="81" t="s">
        <v>139</v>
      </c>
      <c r="B10" s="61"/>
      <c r="C10" s="62"/>
      <c r="D10" s="49"/>
      <c r="E10" s="49"/>
      <c r="F10" s="49"/>
      <c r="G10" s="49"/>
      <c r="H10" s="49"/>
      <c r="I10" s="49"/>
      <c r="J10" s="49"/>
    </row>
    <row r="11" spans="1:10" ht="15.75">
      <c r="A11" s="81" t="s">
        <v>554</v>
      </c>
      <c r="B11" s="61"/>
      <c r="C11" s="62"/>
      <c r="D11" s="49"/>
      <c r="E11" s="49"/>
      <c r="F11" s="49"/>
      <c r="G11" s="49"/>
      <c r="H11" s="49"/>
      <c r="I11" s="49"/>
      <c r="J11" s="49">
        <v>469500000</v>
      </c>
    </row>
    <row r="12" spans="1:10" ht="15.75">
      <c r="A12" s="80" t="s">
        <v>552</v>
      </c>
      <c r="B12" s="496">
        <f>B5+B6-B9</f>
        <v>150000000000</v>
      </c>
      <c r="C12" s="497"/>
      <c r="D12" s="49"/>
      <c r="E12" s="49"/>
      <c r="F12" s="49">
        <v>0</v>
      </c>
      <c r="G12" s="75">
        <f>G5+G6</f>
        <v>22706844651</v>
      </c>
      <c r="H12" s="75">
        <f>H5+H6-H10</f>
        <v>10306987274</v>
      </c>
      <c r="I12" s="75">
        <f>I5+I6</f>
        <v>3410429248</v>
      </c>
      <c r="J12" s="75">
        <f>J5+J6-J9</f>
        <v>76190149237</v>
      </c>
    </row>
    <row r="13" spans="1:10" ht="15.75">
      <c r="A13" s="80" t="s">
        <v>553</v>
      </c>
      <c r="B13" s="496">
        <v>150000000000</v>
      </c>
      <c r="C13" s="497"/>
      <c r="D13" s="49"/>
      <c r="E13" s="49"/>
      <c r="F13" s="49">
        <v>0</v>
      </c>
      <c r="G13" s="75">
        <v>22706844651</v>
      </c>
      <c r="H13" s="75">
        <v>10306987274</v>
      </c>
      <c r="I13" s="75">
        <v>3410429248</v>
      </c>
      <c r="J13" s="75">
        <v>76190149237</v>
      </c>
    </row>
    <row r="14" spans="1:10" ht="15">
      <c r="A14" s="43" t="s">
        <v>135</v>
      </c>
      <c r="B14" s="61"/>
      <c r="C14" s="62"/>
      <c r="D14" s="49"/>
      <c r="E14" s="49"/>
      <c r="F14" s="49"/>
      <c r="G14" s="49"/>
      <c r="H14" s="49">
        <f>H15+H16</f>
        <v>0</v>
      </c>
      <c r="I14" s="49"/>
      <c r="J14" s="49">
        <v>219488081</v>
      </c>
    </row>
    <row r="15" spans="1:10" ht="15.75">
      <c r="A15" s="81" t="s">
        <v>136</v>
      </c>
      <c r="B15" s="61"/>
      <c r="C15" s="62"/>
      <c r="D15" s="49"/>
      <c r="E15" s="49"/>
      <c r="F15" s="49"/>
      <c r="G15" s="49"/>
      <c r="H15" s="49"/>
      <c r="I15" s="61"/>
      <c r="J15" s="333"/>
    </row>
    <row r="16" spans="1:10" ht="15.75">
      <c r="A16" s="81" t="s">
        <v>140</v>
      </c>
      <c r="B16" s="61"/>
      <c r="C16" s="62"/>
      <c r="D16" s="49"/>
      <c r="E16" s="49"/>
      <c r="F16" s="74"/>
      <c r="G16" s="49"/>
      <c r="H16" s="49"/>
      <c r="I16" s="49"/>
      <c r="J16" s="49"/>
    </row>
    <row r="17" spans="1:10" ht="15">
      <c r="A17" s="43" t="s">
        <v>138</v>
      </c>
      <c r="B17" s="61"/>
      <c r="C17" s="62"/>
      <c r="D17" s="49"/>
      <c r="E17" s="49"/>
      <c r="F17" s="74"/>
      <c r="G17" s="49"/>
      <c r="H17" s="49"/>
      <c r="I17" s="49"/>
      <c r="J17" s="49">
        <f>J18+J19+J20</f>
        <v>654944278</v>
      </c>
    </row>
    <row r="18" spans="1:10" ht="15.75">
      <c r="A18" s="81" t="s">
        <v>141</v>
      </c>
      <c r="B18" s="61"/>
      <c r="C18" s="62"/>
      <c r="D18" s="49"/>
      <c r="E18" s="49"/>
      <c r="F18" s="74"/>
      <c r="G18" s="49"/>
      <c r="H18" s="49"/>
      <c r="I18" s="49"/>
      <c r="J18" s="49"/>
    </row>
    <row r="19" spans="1:10" ht="15.75">
      <c r="A19" s="81" t="s">
        <v>142</v>
      </c>
      <c r="B19" s="61"/>
      <c r="C19" s="62"/>
      <c r="D19" s="49"/>
      <c r="E19" s="49"/>
      <c r="F19" s="74"/>
      <c r="G19" s="49"/>
      <c r="H19" s="49"/>
      <c r="I19" s="49"/>
      <c r="J19" s="49"/>
    </row>
    <row r="20" spans="1:10" ht="15.75">
      <c r="A20" s="81" t="s">
        <v>143</v>
      </c>
      <c r="B20" s="61"/>
      <c r="C20" s="62"/>
      <c r="D20" s="49"/>
      <c r="E20" s="49"/>
      <c r="F20" s="74"/>
      <c r="G20" s="49"/>
      <c r="H20" s="49"/>
      <c r="I20" s="49"/>
      <c r="J20" s="295">
        <f>409200000+245744278</f>
        <v>654944278</v>
      </c>
    </row>
    <row r="21" spans="1:10" ht="15.75">
      <c r="A21" s="29" t="s">
        <v>578</v>
      </c>
      <c r="B21" s="494">
        <v>150000000000</v>
      </c>
      <c r="C21" s="495"/>
      <c r="D21" s="75">
        <f>SUM(D13:D17)</f>
        <v>0</v>
      </c>
      <c r="E21" s="75">
        <f>SUM(E13:E17)</f>
        <v>0</v>
      </c>
      <c r="F21" s="76">
        <f>F16</f>
        <v>0</v>
      </c>
      <c r="G21" s="75">
        <f>G13+G14</f>
        <v>22706844651</v>
      </c>
      <c r="H21" s="75">
        <f>H13+H14-H17</f>
        <v>10306987274</v>
      </c>
      <c r="I21" s="75">
        <f>I13+I14-I17</f>
        <v>3410429248</v>
      </c>
      <c r="J21" s="82">
        <f>J13+J14-J17</f>
        <v>75754693040</v>
      </c>
    </row>
    <row r="22" spans="1:10" ht="23.25" customHeight="1">
      <c r="A22" s="21"/>
      <c r="B22" s="19"/>
      <c r="C22" s="19"/>
      <c r="D22" s="19"/>
      <c r="E22" s="19"/>
      <c r="F22" s="19"/>
      <c r="G22" s="19"/>
      <c r="H22" s="19"/>
      <c r="I22" s="19"/>
      <c r="J22" s="20"/>
    </row>
    <row r="23" spans="1:10" s="12" customFormat="1" ht="15.75">
      <c r="A23" s="18" t="s">
        <v>1</v>
      </c>
      <c r="B23" s="27"/>
      <c r="C23" s="484" t="s">
        <v>75</v>
      </c>
      <c r="D23" s="484"/>
      <c r="E23" s="484"/>
      <c r="F23" s="484"/>
      <c r="G23" s="484" t="s">
        <v>76</v>
      </c>
      <c r="H23" s="484"/>
      <c r="I23" s="484"/>
      <c r="J23" s="484"/>
    </row>
    <row r="24" spans="1:10" ht="43.5" customHeight="1">
      <c r="A24" s="15"/>
      <c r="B24" s="16"/>
      <c r="C24" s="486" t="s">
        <v>113</v>
      </c>
      <c r="D24" s="487"/>
      <c r="E24" s="45" t="s">
        <v>112</v>
      </c>
      <c r="F24" s="45" t="s">
        <v>111</v>
      </c>
      <c r="G24" s="486" t="s">
        <v>113</v>
      </c>
      <c r="H24" s="487"/>
      <c r="I24" s="45" t="s">
        <v>54</v>
      </c>
      <c r="J24" s="45" t="s">
        <v>111</v>
      </c>
    </row>
    <row r="25" spans="1:10" ht="15">
      <c r="A25" s="15" t="s">
        <v>107</v>
      </c>
      <c r="B25" s="16"/>
      <c r="C25" s="478">
        <v>76532000000</v>
      </c>
      <c r="D25" s="479"/>
      <c r="E25" s="50"/>
      <c r="F25" s="50"/>
      <c r="G25" s="478">
        <f>C25</f>
        <v>76532000000</v>
      </c>
      <c r="H25" s="479"/>
      <c r="I25" s="50"/>
      <c r="J25" s="50"/>
    </row>
    <row r="26" spans="1:10" ht="15">
      <c r="A26" s="15" t="s">
        <v>108</v>
      </c>
      <c r="B26" s="16"/>
      <c r="C26" s="483">
        <v>73468000000</v>
      </c>
      <c r="D26" s="477"/>
      <c r="E26" s="50"/>
      <c r="F26" s="50"/>
      <c r="G26" s="483">
        <f>C26</f>
        <v>73468000000</v>
      </c>
      <c r="H26" s="477"/>
      <c r="I26" s="50"/>
      <c r="J26" s="50"/>
    </row>
    <row r="27" spans="1:10" ht="15">
      <c r="A27" s="15" t="s">
        <v>109</v>
      </c>
      <c r="B27" s="16"/>
      <c r="C27" s="483"/>
      <c r="D27" s="477"/>
      <c r="E27" s="50"/>
      <c r="F27" s="50"/>
      <c r="G27" s="483"/>
      <c r="H27" s="477"/>
      <c r="I27" s="50"/>
      <c r="J27" s="50"/>
    </row>
    <row r="28" spans="1:10" ht="15">
      <c r="A28" s="15" t="s">
        <v>110</v>
      </c>
      <c r="B28" s="16"/>
      <c r="C28" s="483"/>
      <c r="D28" s="477"/>
      <c r="E28" s="50"/>
      <c r="F28" s="50"/>
      <c r="G28" s="483"/>
      <c r="H28" s="477"/>
      <c r="I28" s="50"/>
      <c r="J28" s="50"/>
    </row>
    <row r="29" spans="1:10" ht="15.75">
      <c r="A29" s="30" t="s">
        <v>49</v>
      </c>
      <c r="B29" s="33"/>
      <c r="C29" s="488">
        <f>SUM(C25:D28)</f>
        <v>150000000000</v>
      </c>
      <c r="D29" s="489"/>
      <c r="E29" s="51"/>
      <c r="F29" s="51"/>
      <c r="G29" s="488">
        <f>SUM(G25:H28)</f>
        <v>150000000000</v>
      </c>
      <c r="H29" s="489"/>
      <c r="I29" s="51"/>
      <c r="J29" s="51"/>
    </row>
    <row r="30" spans="1:10" ht="18.75" customHeight="1">
      <c r="A30" s="47" t="s">
        <v>114</v>
      </c>
      <c r="B30" s="19"/>
      <c r="C30" s="19"/>
      <c r="D30" s="19"/>
      <c r="E30" s="19"/>
      <c r="F30" s="19"/>
      <c r="G30" s="19"/>
      <c r="H30" s="19"/>
      <c r="I30" s="19"/>
      <c r="J30" s="20"/>
    </row>
    <row r="31" spans="1:10" ht="15">
      <c r="A31" s="48"/>
      <c r="B31" s="16"/>
      <c r="C31" s="16"/>
      <c r="D31" s="16"/>
      <c r="E31" s="16"/>
      <c r="F31" s="16"/>
      <c r="G31" s="16"/>
      <c r="H31" s="16"/>
      <c r="I31" s="16"/>
      <c r="J31" s="16"/>
    </row>
    <row r="32" spans="1:10" s="12" customFormat="1" ht="15.75">
      <c r="A32" s="18" t="s">
        <v>2</v>
      </c>
      <c r="B32" s="26"/>
      <c r="C32" s="26"/>
      <c r="D32" s="26"/>
      <c r="E32" s="480" t="s">
        <v>47</v>
      </c>
      <c r="F32" s="481"/>
      <c r="G32" s="482"/>
      <c r="H32" s="480" t="s">
        <v>133</v>
      </c>
      <c r="I32" s="481"/>
      <c r="J32" s="482"/>
    </row>
    <row r="33" spans="1:10" ht="15">
      <c r="A33" s="15" t="s">
        <v>115</v>
      </c>
      <c r="B33" s="16"/>
      <c r="C33" s="16"/>
      <c r="D33" s="16"/>
      <c r="E33" s="478"/>
      <c r="F33" s="485"/>
      <c r="G33" s="479"/>
      <c r="H33" s="478"/>
      <c r="I33" s="485"/>
      <c r="J33" s="479"/>
    </row>
    <row r="34" spans="1:10" ht="15">
      <c r="A34" s="15" t="s">
        <v>116</v>
      </c>
      <c r="B34" s="16"/>
      <c r="C34" s="16"/>
      <c r="D34" s="16"/>
      <c r="E34" s="483">
        <v>150000000000</v>
      </c>
      <c r="F34" s="476"/>
      <c r="G34" s="477"/>
      <c r="H34" s="483">
        <v>150000000000</v>
      </c>
      <c r="I34" s="476"/>
      <c r="J34" s="477"/>
    </row>
    <row r="35" spans="1:10" ht="15">
      <c r="A35" s="15" t="s">
        <v>117</v>
      </c>
      <c r="B35" s="16"/>
      <c r="C35" s="16"/>
      <c r="D35" s="16"/>
      <c r="E35" s="483"/>
      <c r="F35" s="476"/>
      <c r="G35" s="477"/>
      <c r="H35" s="476"/>
      <c r="I35" s="476"/>
      <c r="J35" s="477"/>
    </row>
    <row r="36" spans="1:10" ht="15">
      <c r="A36" s="15" t="s">
        <v>118</v>
      </c>
      <c r="B36" s="16"/>
      <c r="C36" s="16"/>
      <c r="D36" s="16"/>
      <c r="E36" s="483"/>
      <c r="F36" s="476"/>
      <c r="G36" s="477"/>
      <c r="H36" s="476"/>
      <c r="I36" s="476"/>
      <c r="J36" s="477"/>
    </row>
    <row r="37" spans="1:10" ht="15">
      <c r="A37" s="15" t="s">
        <v>119</v>
      </c>
      <c r="B37" s="16"/>
      <c r="C37" s="16"/>
      <c r="D37" s="16"/>
      <c r="E37" s="483">
        <v>150000000000</v>
      </c>
      <c r="F37" s="476"/>
      <c r="G37" s="477"/>
      <c r="H37" s="483">
        <v>150000000000</v>
      </c>
      <c r="I37" s="476"/>
      <c r="J37" s="477"/>
    </row>
    <row r="38" spans="1:10" ht="15">
      <c r="A38" s="32" t="s">
        <v>120</v>
      </c>
      <c r="B38" s="33"/>
      <c r="C38" s="33"/>
      <c r="D38" s="33"/>
      <c r="E38" s="473"/>
      <c r="F38" s="474"/>
      <c r="G38" s="475"/>
      <c r="H38" s="473"/>
      <c r="I38" s="474"/>
      <c r="J38" s="475"/>
    </row>
    <row r="39" spans="1:10" s="12" customFormat="1" ht="15.75">
      <c r="A39" s="24" t="s">
        <v>3</v>
      </c>
      <c r="B39" s="35"/>
      <c r="C39" s="35"/>
      <c r="D39" s="35"/>
      <c r="E39" s="35"/>
      <c r="F39" s="35"/>
      <c r="G39" s="35"/>
      <c r="H39" s="35"/>
      <c r="I39" s="35"/>
      <c r="J39" s="42"/>
    </row>
    <row r="40" spans="1:10" ht="15">
      <c r="A40" s="15" t="s">
        <v>121</v>
      </c>
      <c r="B40" s="16"/>
      <c r="C40" s="16"/>
      <c r="D40" s="16"/>
      <c r="E40" s="16"/>
      <c r="F40" s="16"/>
      <c r="G40" s="16"/>
      <c r="H40" s="16"/>
      <c r="I40" s="16"/>
      <c r="J40" s="17"/>
    </row>
    <row r="41" spans="1:10" ht="15">
      <c r="A41" s="15" t="s">
        <v>122</v>
      </c>
      <c r="B41" s="16"/>
      <c r="C41" s="16"/>
      <c r="D41" s="16"/>
      <c r="E41" s="16"/>
      <c r="F41" s="16"/>
      <c r="G41" s="16"/>
      <c r="H41" s="16"/>
      <c r="I41" s="16"/>
      <c r="J41" s="17"/>
    </row>
    <row r="42" spans="1:10" ht="15">
      <c r="A42" s="15" t="s">
        <v>123</v>
      </c>
      <c r="B42" s="16"/>
      <c r="C42" s="16"/>
      <c r="D42" s="16"/>
      <c r="E42" s="16"/>
      <c r="F42" s="16"/>
      <c r="G42" s="16"/>
      <c r="H42" s="16"/>
      <c r="I42" s="16"/>
      <c r="J42" s="17"/>
    </row>
    <row r="43" spans="1:10" ht="15">
      <c r="A43" s="32" t="s">
        <v>124</v>
      </c>
      <c r="B43" s="33"/>
      <c r="C43" s="33"/>
      <c r="D43" s="33"/>
      <c r="E43" s="33"/>
      <c r="F43" s="33"/>
      <c r="G43" s="33"/>
      <c r="H43" s="33"/>
      <c r="I43" s="33"/>
      <c r="J43" s="23"/>
    </row>
    <row r="44" spans="1:10" s="12" customFormat="1" ht="15.75">
      <c r="A44" s="18" t="s">
        <v>4</v>
      </c>
      <c r="B44" s="26"/>
      <c r="C44" s="26"/>
      <c r="D44" s="27"/>
      <c r="E44" s="480" t="s">
        <v>47</v>
      </c>
      <c r="F44" s="481"/>
      <c r="G44" s="482"/>
      <c r="H44" s="480" t="s">
        <v>133</v>
      </c>
      <c r="I44" s="481"/>
      <c r="J44" s="482"/>
    </row>
    <row r="45" spans="1:10" ht="15">
      <c r="A45" s="41" t="s">
        <v>125</v>
      </c>
      <c r="B45" s="25"/>
      <c r="C45" s="25"/>
      <c r="D45" s="25"/>
      <c r="E45" s="52"/>
      <c r="F45" s="53">
        <v>15000000</v>
      </c>
      <c r="G45" s="54"/>
      <c r="H45" s="53"/>
      <c r="I45" s="53">
        <v>15000000</v>
      </c>
      <c r="J45" s="54"/>
    </row>
    <row r="46" spans="1:10" ht="15">
      <c r="A46" s="15" t="s">
        <v>126</v>
      </c>
      <c r="B46" s="16"/>
      <c r="C46" s="16"/>
      <c r="D46" s="16"/>
      <c r="E46" s="55"/>
      <c r="F46" s="56"/>
      <c r="G46" s="57"/>
      <c r="H46" s="56"/>
      <c r="I46" s="56"/>
      <c r="J46" s="57"/>
    </row>
    <row r="47" spans="1:10" ht="15">
      <c r="A47" s="15" t="s">
        <v>127</v>
      </c>
      <c r="B47" s="16"/>
      <c r="C47" s="16"/>
      <c r="D47" s="16"/>
      <c r="E47" s="55"/>
      <c r="F47" s="56">
        <v>15000000</v>
      </c>
      <c r="G47" s="57"/>
      <c r="H47" s="56"/>
      <c r="I47" s="56">
        <v>15000000</v>
      </c>
      <c r="J47" s="57"/>
    </row>
    <row r="48" spans="1:10" ht="15">
      <c r="A48" s="15" t="s">
        <v>128</v>
      </c>
      <c r="B48" s="16"/>
      <c r="C48" s="16"/>
      <c r="D48" s="16"/>
      <c r="E48" s="55"/>
      <c r="F48" s="56"/>
      <c r="G48" s="57"/>
      <c r="H48" s="56"/>
      <c r="I48" s="56"/>
      <c r="J48" s="57"/>
    </row>
    <row r="49" spans="1:10" ht="15">
      <c r="A49" s="15" t="s">
        <v>8</v>
      </c>
      <c r="B49" s="16"/>
      <c r="C49" s="16"/>
      <c r="D49" s="16"/>
      <c r="E49" s="55"/>
      <c r="F49" s="56"/>
      <c r="G49" s="57"/>
      <c r="H49" s="56"/>
      <c r="I49" s="56"/>
      <c r="J49" s="57"/>
    </row>
    <row r="50" spans="1:10" ht="15">
      <c r="A50" s="15" t="s">
        <v>127</v>
      </c>
      <c r="B50" s="16"/>
      <c r="C50" s="16"/>
      <c r="D50" s="16"/>
      <c r="E50" s="55"/>
      <c r="F50" s="56"/>
      <c r="G50" s="57"/>
      <c r="H50" s="56"/>
      <c r="I50" s="56"/>
      <c r="J50" s="57"/>
    </row>
    <row r="51" spans="1:10" ht="15">
      <c r="A51" s="15" t="s">
        <v>128</v>
      </c>
      <c r="B51" s="16"/>
      <c r="C51" s="16"/>
      <c r="D51" s="16"/>
      <c r="E51" s="55"/>
      <c r="F51" s="56"/>
      <c r="G51" s="57"/>
      <c r="H51" s="56"/>
      <c r="I51" s="56"/>
      <c r="J51" s="57"/>
    </row>
    <row r="52" spans="1:10" ht="15">
      <c r="A52" s="15" t="s">
        <v>129</v>
      </c>
      <c r="B52" s="16"/>
      <c r="C52" s="16"/>
      <c r="D52" s="16"/>
      <c r="E52" s="55"/>
      <c r="F52" s="56"/>
      <c r="G52" s="57"/>
      <c r="H52" s="56"/>
      <c r="I52" s="56"/>
      <c r="J52" s="57"/>
    </row>
    <row r="53" spans="1:10" ht="15">
      <c r="A53" s="15" t="s">
        <v>127</v>
      </c>
      <c r="B53" s="16"/>
      <c r="C53" s="16"/>
      <c r="D53" s="16"/>
      <c r="E53" s="55"/>
      <c r="F53" s="56">
        <v>15000000</v>
      </c>
      <c r="G53" s="57"/>
      <c r="H53" s="56"/>
      <c r="I53" s="56">
        <v>15000000</v>
      </c>
      <c r="J53" s="57"/>
    </row>
    <row r="54" spans="1:10" ht="15">
      <c r="A54" s="32" t="s">
        <v>128</v>
      </c>
      <c r="B54" s="33"/>
      <c r="C54" s="33"/>
      <c r="D54" s="33"/>
      <c r="E54" s="58"/>
      <c r="F54" s="59"/>
      <c r="G54" s="60"/>
      <c r="H54" s="59"/>
      <c r="I54" s="59"/>
      <c r="J54" s="60"/>
    </row>
    <row r="55" ht="15.75">
      <c r="A55" s="14" t="s">
        <v>130</v>
      </c>
    </row>
    <row r="56" ht="15">
      <c r="A56" s="10" t="s">
        <v>5</v>
      </c>
    </row>
    <row r="57" ht="15">
      <c r="A57" s="10" t="s">
        <v>131</v>
      </c>
    </row>
    <row r="58" ht="15">
      <c r="A58" s="10" t="s">
        <v>98</v>
      </c>
    </row>
    <row r="59" ht="15">
      <c r="A59" s="10" t="s">
        <v>6</v>
      </c>
    </row>
    <row r="60" ht="15">
      <c r="A60" s="10" t="s">
        <v>7</v>
      </c>
    </row>
    <row r="61" ht="15">
      <c r="A61" s="10" t="s">
        <v>132</v>
      </c>
    </row>
  </sheetData>
  <sheetProtection password="DAF5" sheet="1"/>
  <mergeCells count="36">
    <mergeCell ref="B3:C3"/>
    <mergeCell ref="B5:C5"/>
    <mergeCell ref="B21:C21"/>
    <mergeCell ref="C23:F23"/>
    <mergeCell ref="B12:C12"/>
    <mergeCell ref="B13:C13"/>
    <mergeCell ref="B4:C4"/>
    <mergeCell ref="H33:J33"/>
    <mergeCell ref="H34:J34"/>
    <mergeCell ref="C26:D26"/>
    <mergeCell ref="G24:H24"/>
    <mergeCell ref="C29:D29"/>
    <mergeCell ref="G29:H29"/>
    <mergeCell ref="G25:H25"/>
    <mergeCell ref="G26:H26"/>
    <mergeCell ref="C24:D24"/>
    <mergeCell ref="G23:J23"/>
    <mergeCell ref="C27:D27"/>
    <mergeCell ref="E44:G44"/>
    <mergeCell ref="H44:J44"/>
    <mergeCell ref="E33:G33"/>
    <mergeCell ref="E34:G34"/>
    <mergeCell ref="E35:G35"/>
    <mergeCell ref="E36:G36"/>
    <mergeCell ref="E37:G37"/>
    <mergeCell ref="H37:J37"/>
    <mergeCell ref="H38:J38"/>
    <mergeCell ref="H35:J35"/>
    <mergeCell ref="E38:G38"/>
    <mergeCell ref="C25:D25"/>
    <mergeCell ref="E32:G32"/>
    <mergeCell ref="H32:J32"/>
    <mergeCell ref="H36:J36"/>
    <mergeCell ref="G27:H27"/>
    <mergeCell ref="C28:D28"/>
    <mergeCell ref="G28:H28"/>
  </mergeCells>
  <printOptions horizontalCentered="1"/>
  <pageMargins left="0.295275590551181" right="0.295275590551181" top="0.984251968503937" bottom="0.78740157480315" header="0.511811023622047" footer="0.511811023622047"/>
  <pageSetup firstPageNumber="12" useFirstPageNumber="1" horizontalDpi="600" verticalDpi="600" orientation="landscape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59"/>
  <sheetViews>
    <sheetView zoomScalePageLayoutView="0" workbookViewId="0" topLeftCell="A151">
      <selection activeCell="I158" sqref="I158"/>
    </sheetView>
  </sheetViews>
  <sheetFormatPr defaultColWidth="8.796875" defaultRowHeight="15"/>
  <cols>
    <col min="5" max="5" width="11.8984375" style="0" customWidth="1"/>
    <col min="6" max="6" width="8" style="0" customWidth="1"/>
    <col min="7" max="7" width="9.69921875" style="0" customWidth="1"/>
    <col min="8" max="8" width="10.8984375" style="0" customWidth="1"/>
  </cols>
  <sheetData>
    <row r="1" spans="1:9" ht="15.75">
      <c r="A1" s="265" t="s">
        <v>364</v>
      </c>
      <c r="B1" s="266"/>
      <c r="C1" s="266"/>
      <c r="D1" s="266"/>
      <c r="E1" s="266"/>
      <c r="F1" s="266"/>
      <c r="G1" s="266"/>
      <c r="H1" s="266"/>
      <c r="I1" s="267"/>
    </row>
    <row r="2" spans="1:9" ht="15">
      <c r="A2" s="409" t="s">
        <v>365</v>
      </c>
      <c r="B2" s="410"/>
      <c r="C2" s="410"/>
      <c r="D2" s="410"/>
      <c r="E2" s="411"/>
      <c r="F2" s="406" t="s">
        <v>366</v>
      </c>
      <c r="G2" s="406" t="s">
        <v>367</v>
      </c>
      <c r="H2" s="406" t="s">
        <v>368</v>
      </c>
      <c r="I2" s="406" t="s">
        <v>369</v>
      </c>
    </row>
    <row r="3" spans="1:9" ht="15">
      <c r="A3" s="412"/>
      <c r="B3" s="413"/>
      <c r="C3" s="413"/>
      <c r="D3" s="413"/>
      <c r="E3" s="414"/>
      <c r="F3" s="407"/>
      <c r="G3" s="407"/>
      <c r="H3" s="407"/>
      <c r="I3" s="407"/>
    </row>
    <row r="4" spans="1:9" ht="15">
      <c r="A4" s="415"/>
      <c r="B4" s="416"/>
      <c r="C4" s="416"/>
      <c r="D4" s="416"/>
      <c r="E4" s="417"/>
      <c r="F4" s="408"/>
      <c r="G4" s="408"/>
      <c r="H4" s="408"/>
      <c r="I4" s="408"/>
    </row>
    <row r="5" spans="1:9" ht="15.75">
      <c r="A5" s="418" t="s">
        <v>370</v>
      </c>
      <c r="B5" s="419"/>
      <c r="C5" s="419"/>
      <c r="D5" s="190"/>
      <c r="E5" s="190"/>
      <c r="F5" s="189"/>
      <c r="G5" s="191"/>
      <c r="H5" s="192"/>
      <c r="I5" s="193"/>
    </row>
    <row r="6" spans="1:9" ht="15.75">
      <c r="A6" s="194" t="s">
        <v>371</v>
      </c>
      <c r="B6" s="195"/>
      <c r="C6" s="195"/>
      <c r="D6" s="197"/>
      <c r="E6" s="197"/>
      <c r="F6" s="196"/>
      <c r="G6" s="198"/>
      <c r="H6" s="199"/>
      <c r="I6" s="200"/>
    </row>
    <row r="7" spans="1:9" ht="15.75">
      <c r="A7" s="201" t="s">
        <v>372</v>
      </c>
      <c r="B7" s="195"/>
      <c r="C7" s="195"/>
      <c r="D7" s="197"/>
      <c r="E7" s="197"/>
      <c r="F7" s="196"/>
      <c r="G7" s="202"/>
      <c r="H7" s="199"/>
      <c r="I7" s="203"/>
    </row>
    <row r="8" spans="1:9" ht="15.75">
      <c r="A8" s="201" t="s">
        <v>373</v>
      </c>
      <c r="B8" s="195"/>
      <c r="C8" s="195"/>
      <c r="D8" s="197"/>
      <c r="E8" s="197"/>
      <c r="F8" s="196"/>
      <c r="G8" s="202"/>
      <c r="H8" s="199"/>
      <c r="I8" s="203"/>
    </row>
    <row r="9" spans="1:9" ht="15.75">
      <c r="A9" s="201" t="s">
        <v>374</v>
      </c>
      <c r="B9" s="195"/>
      <c r="C9" s="195"/>
      <c r="D9" s="197"/>
      <c r="E9" s="197"/>
      <c r="F9" s="196"/>
      <c r="G9" s="202"/>
      <c r="H9" s="199"/>
      <c r="I9" s="203"/>
    </row>
    <row r="10" spans="1:9" ht="15.75">
      <c r="A10" s="201" t="s">
        <v>375</v>
      </c>
      <c r="B10" s="195"/>
      <c r="C10" s="195"/>
      <c r="D10" s="197"/>
      <c r="E10" s="197"/>
      <c r="F10" s="196"/>
      <c r="G10" s="202"/>
      <c r="H10" s="199"/>
      <c r="I10" s="203"/>
    </row>
    <row r="11" spans="1:9" ht="15.75">
      <c r="A11" s="201" t="s">
        <v>376</v>
      </c>
      <c r="B11" s="195"/>
      <c r="C11" s="195"/>
      <c r="D11" s="197"/>
      <c r="E11" s="197"/>
      <c r="F11" s="196"/>
      <c r="G11" s="202"/>
      <c r="H11" s="199"/>
      <c r="I11" s="203"/>
    </row>
    <row r="12" spans="1:9" ht="15.75">
      <c r="A12" s="201" t="s">
        <v>377</v>
      </c>
      <c r="B12" s="195"/>
      <c r="C12" s="195"/>
      <c r="D12" s="197"/>
      <c r="E12" s="197"/>
      <c r="F12" s="196"/>
      <c r="G12" s="202"/>
      <c r="H12" s="199"/>
      <c r="I12" s="203"/>
    </row>
    <row r="13" spans="1:9" ht="15.75">
      <c r="A13" s="194" t="s">
        <v>378</v>
      </c>
      <c r="B13" s="195"/>
      <c r="C13" s="195"/>
      <c r="D13" s="197"/>
      <c r="E13" s="197"/>
      <c r="F13" s="196"/>
      <c r="G13" s="198"/>
      <c r="H13" s="199"/>
      <c r="I13" s="200"/>
    </row>
    <row r="14" spans="1:9" ht="15.75">
      <c r="A14" s="401" t="s">
        <v>379</v>
      </c>
      <c r="B14" s="402"/>
      <c r="C14" s="402"/>
      <c r="D14" s="197"/>
      <c r="E14" s="197"/>
      <c r="F14" s="196"/>
      <c r="G14" s="202"/>
      <c r="H14" s="199"/>
      <c r="I14" s="200"/>
    </row>
    <row r="15" spans="1:9" ht="15.75">
      <c r="A15" s="194" t="s">
        <v>371</v>
      </c>
      <c r="B15" s="195"/>
      <c r="C15" s="195"/>
      <c r="D15" s="197"/>
      <c r="E15" s="197"/>
      <c r="F15" s="196"/>
      <c r="G15" s="198"/>
      <c r="H15" s="199"/>
      <c r="I15" s="200"/>
    </row>
    <row r="16" spans="1:9" ht="15.75">
      <c r="A16" s="201" t="s">
        <v>380</v>
      </c>
      <c r="B16" s="195"/>
      <c r="C16" s="195"/>
      <c r="D16" s="197"/>
      <c r="E16" s="197"/>
      <c r="F16" s="196"/>
      <c r="G16" s="202"/>
      <c r="H16" s="199"/>
      <c r="I16" s="203"/>
    </row>
    <row r="17" spans="1:9" ht="15.75">
      <c r="A17" s="201" t="s">
        <v>375</v>
      </c>
      <c r="B17" s="195"/>
      <c r="C17" s="195"/>
      <c r="D17" s="197"/>
      <c r="E17" s="197"/>
      <c r="F17" s="196"/>
      <c r="G17" s="202"/>
      <c r="H17" s="199"/>
      <c r="I17" s="203"/>
    </row>
    <row r="18" spans="1:9" ht="15.75">
      <c r="A18" s="201" t="s">
        <v>376</v>
      </c>
      <c r="B18" s="195"/>
      <c r="C18" s="195"/>
      <c r="D18" s="197"/>
      <c r="E18" s="197"/>
      <c r="F18" s="196"/>
      <c r="G18" s="202"/>
      <c r="H18" s="199"/>
      <c r="I18" s="203"/>
    </row>
    <row r="19" spans="1:9" ht="15.75">
      <c r="A19" s="201" t="s">
        <v>377</v>
      </c>
      <c r="B19" s="195"/>
      <c r="C19" s="195"/>
      <c r="D19" s="197"/>
      <c r="E19" s="197"/>
      <c r="F19" s="196"/>
      <c r="G19" s="202"/>
      <c r="H19" s="199"/>
      <c r="I19" s="203"/>
    </row>
    <row r="20" spans="1:9" ht="15.75">
      <c r="A20" s="226" t="s">
        <v>378</v>
      </c>
      <c r="B20" s="227"/>
      <c r="C20" s="227"/>
      <c r="D20" s="207"/>
      <c r="E20" s="207"/>
      <c r="F20" s="206"/>
      <c r="G20" s="208"/>
      <c r="H20" s="209"/>
      <c r="I20" s="210"/>
    </row>
    <row r="21" spans="1:9" ht="15.75">
      <c r="A21" s="228"/>
      <c r="B21" s="229"/>
      <c r="C21" s="229"/>
      <c r="D21" s="219"/>
      <c r="E21" s="219"/>
      <c r="F21" s="219"/>
      <c r="G21" s="220"/>
      <c r="H21" s="221"/>
      <c r="I21" s="222"/>
    </row>
    <row r="22" spans="1:9" ht="15.75">
      <c r="A22" s="212" t="s">
        <v>512</v>
      </c>
      <c r="B22" s="178"/>
      <c r="C22" s="178"/>
      <c r="D22" s="178"/>
      <c r="E22" s="178"/>
      <c r="F22" s="430">
        <v>53844143309</v>
      </c>
      <c r="G22" s="431"/>
      <c r="H22" s="430">
        <v>53844143309</v>
      </c>
      <c r="I22" s="431"/>
    </row>
    <row r="23" spans="1:9" ht="15.75">
      <c r="A23" s="212"/>
      <c r="B23" s="178"/>
      <c r="C23" s="178"/>
      <c r="D23" s="178"/>
      <c r="E23" s="178"/>
      <c r="F23" s="178"/>
      <c r="G23" s="178"/>
      <c r="H23" s="178"/>
      <c r="I23" s="213"/>
    </row>
    <row r="24" spans="1:9" ht="15.75">
      <c r="A24" s="212" t="s">
        <v>381</v>
      </c>
      <c r="B24" s="178"/>
      <c r="C24" s="178"/>
      <c r="D24" s="178"/>
      <c r="E24" s="213"/>
      <c r="F24" s="425" t="s">
        <v>369</v>
      </c>
      <c r="G24" s="427"/>
      <c r="H24" s="450" t="s">
        <v>543</v>
      </c>
      <c r="I24" s="451"/>
    </row>
    <row r="25" spans="1:9" ht="15.75">
      <c r="A25" s="223" t="s">
        <v>382</v>
      </c>
      <c r="B25" s="152"/>
      <c r="C25" s="152"/>
      <c r="D25" s="152"/>
      <c r="E25" s="152"/>
      <c r="F25" s="448"/>
      <c r="G25" s="449"/>
      <c r="H25" s="404">
        <v>1606668953</v>
      </c>
      <c r="I25" s="405"/>
    </row>
    <row r="26" spans="1:9" ht="15.75">
      <c r="A26" s="155" t="s">
        <v>383</v>
      </c>
      <c r="B26" s="156"/>
      <c r="C26" s="156"/>
      <c r="D26" s="156"/>
      <c r="E26" s="156"/>
      <c r="F26" s="404"/>
      <c r="G26" s="405"/>
      <c r="H26" s="404"/>
      <c r="I26" s="405"/>
    </row>
    <row r="27" spans="1:9" ht="15.75">
      <c r="A27" s="155" t="s">
        <v>384</v>
      </c>
      <c r="B27" s="156"/>
      <c r="C27" s="156"/>
      <c r="D27" s="156"/>
      <c r="E27" s="156"/>
      <c r="F27" s="404"/>
      <c r="G27" s="405"/>
      <c r="H27" s="404"/>
      <c r="I27" s="405"/>
    </row>
    <row r="28" spans="1:9" ht="15.75">
      <c r="A28" s="155" t="s">
        <v>377</v>
      </c>
      <c r="B28" s="156"/>
      <c r="C28" s="156"/>
      <c r="D28" s="156"/>
      <c r="E28" s="156"/>
      <c r="F28" s="404"/>
      <c r="G28" s="405"/>
      <c r="H28" s="404">
        <v>550000000</v>
      </c>
      <c r="I28" s="405"/>
    </row>
    <row r="29" spans="1:9" ht="15.75">
      <c r="A29" s="155" t="s">
        <v>385</v>
      </c>
      <c r="B29" s="156"/>
      <c r="C29" s="156"/>
      <c r="D29" s="156"/>
      <c r="E29" s="156"/>
      <c r="F29" s="404">
        <f>F25+F26-F27-F28</f>
        <v>0</v>
      </c>
      <c r="G29" s="405"/>
      <c r="H29" s="404">
        <f>H25+H26-H27-H28</f>
        <v>1056668953</v>
      </c>
      <c r="I29" s="405"/>
    </row>
    <row r="30" spans="1:9" ht="15.75">
      <c r="A30" s="155"/>
      <c r="B30" s="156"/>
      <c r="C30" s="156"/>
      <c r="D30" s="156"/>
      <c r="E30" s="156"/>
      <c r="F30" s="157"/>
      <c r="G30" s="158"/>
      <c r="H30" s="186"/>
      <c r="I30" s="158"/>
    </row>
    <row r="31" spans="1:9" ht="15.75">
      <c r="A31" s="212" t="s">
        <v>386</v>
      </c>
      <c r="B31" s="178"/>
      <c r="C31" s="178"/>
      <c r="D31" s="178"/>
      <c r="E31" s="178"/>
      <c r="F31" s="525">
        <v>0</v>
      </c>
      <c r="G31" s="526"/>
      <c r="H31" s="525">
        <v>0</v>
      </c>
      <c r="I31" s="526"/>
    </row>
    <row r="32" spans="1:9" ht="15.75">
      <c r="A32" s="182"/>
      <c r="B32" s="156"/>
      <c r="C32" s="156"/>
      <c r="D32" s="156"/>
      <c r="E32" s="156"/>
      <c r="F32" s="230"/>
      <c r="G32" s="158"/>
      <c r="H32" s="231"/>
      <c r="I32" s="158"/>
    </row>
    <row r="33" spans="1:9" ht="15.75">
      <c r="A33" s="212" t="s">
        <v>387</v>
      </c>
      <c r="B33" s="178"/>
      <c r="C33" s="178"/>
      <c r="D33" s="178"/>
      <c r="E33" s="178"/>
      <c r="F33" s="531">
        <v>10302399680</v>
      </c>
      <c r="G33" s="532"/>
      <c r="H33" s="531">
        <v>57818181000</v>
      </c>
      <c r="I33" s="532"/>
    </row>
    <row r="34" spans="1:9" ht="15.75">
      <c r="A34" s="212" t="s">
        <v>388</v>
      </c>
      <c r="B34" s="178"/>
      <c r="C34" s="178"/>
      <c r="D34" s="178"/>
      <c r="E34" s="178"/>
      <c r="F34" s="396"/>
      <c r="G34" s="397"/>
      <c r="H34" s="396"/>
      <c r="I34" s="397"/>
    </row>
    <row r="35" spans="1:9" ht="15.75">
      <c r="A35" s="155" t="s">
        <v>389</v>
      </c>
      <c r="B35" s="156"/>
      <c r="C35" s="156"/>
      <c r="D35" s="156"/>
      <c r="E35" s="156"/>
      <c r="F35" s="448">
        <v>29515227270</v>
      </c>
      <c r="G35" s="449"/>
      <c r="H35" s="448">
        <v>31723187965</v>
      </c>
      <c r="I35" s="449"/>
    </row>
    <row r="36" spans="1:9" ht="15.75">
      <c r="A36" s="159" t="s">
        <v>390</v>
      </c>
      <c r="B36" s="160"/>
      <c r="C36" s="160"/>
      <c r="D36" s="160"/>
      <c r="E36" s="160"/>
      <c r="F36" s="394">
        <v>21273214</v>
      </c>
      <c r="G36" s="395"/>
      <c r="H36" s="394">
        <v>306995657</v>
      </c>
      <c r="I36" s="395"/>
    </row>
    <row r="37" spans="1:9" ht="15.75">
      <c r="A37" s="425" t="s">
        <v>391</v>
      </c>
      <c r="B37" s="426"/>
      <c r="C37" s="426"/>
      <c r="D37" s="426"/>
      <c r="E37" s="427"/>
      <c r="F37" s="430">
        <f>SUM(F35:G36)</f>
        <v>29536500484</v>
      </c>
      <c r="G37" s="431"/>
      <c r="H37" s="430">
        <f>SUM(H35:I36)</f>
        <v>32030183622</v>
      </c>
      <c r="I37" s="431"/>
    </row>
    <row r="38" spans="1:9" ht="15.75">
      <c r="A38" s="184"/>
      <c r="B38" s="166"/>
      <c r="C38" s="166"/>
      <c r="D38" s="166"/>
      <c r="E38" s="166"/>
      <c r="F38" s="153"/>
      <c r="G38" s="185"/>
      <c r="H38" s="185"/>
      <c r="I38" s="164"/>
    </row>
    <row r="39" spans="1:9" ht="15.75">
      <c r="A39" s="150" t="s">
        <v>392</v>
      </c>
      <c r="B39" s="152"/>
      <c r="C39" s="152"/>
      <c r="D39" s="152"/>
      <c r="E39" s="152"/>
      <c r="F39" s="448"/>
      <c r="G39" s="449"/>
      <c r="H39" s="448"/>
      <c r="I39" s="449"/>
    </row>
    <row r="40" spans="1:9" ht="15.75">
      <c r="A40" s="182" t="s">
        <v>393</v>
      </c>
      <c r="B40" s="156"/>
      <c r="C40" s="156"/>
      <c r="D40" s="156"/>
      <c r="E40" s="156"/>
      <c r="F40" s="514"/>
      <c r="G40" s="515"/>
      <c r="H40" s="404"/>
      <c r="I40" s="405"/>
    </row>
    <row r="41" spans="1:9" ht="15.75">
      <c r="A41" s="155" t="s">
        <v>394</v>
      </c>
      <c r="B41" s="156"/>
      <c r="C41" s="156"/>
      <c r="D41" s="156"/>
      <c r="E41" s="156"/>
      <c r="F41" s="404">
        <f>17526166+115740111</f>
        <v>133266277</v>
      </c>
      <c r="G41" s="405"/>
      <c r="H41" s="404">
        <v>111031310</v>
      </c>
      <c r="I41" s="405"/>
    </row>
    <row r="42" spans="1:9" ht="15.75">
      <c r="A42" s="155" t="s">
        <v>395</v>
      </c>
      <c r="B42" s="156"/>
      <c r="C42" s="156"/>
      <c r="D42" s="156"/>
      <c r="E42" s="156"/>
      <c r="F42" s="434"/>
      <c r="G42" s="435"/>
      <c r="H42" s="404"/>
      <c r="I42" s="405"/>
    </row>
    <row r="43" spans="1:9" ht="15.75">
      <c r="A43" s="155" t="s">
        <v>396</v>
      </c>
      <c r="B43" s="156"/>
      <c r="C43" s="156"/>
      <c r="D43" s="156"/>
      <c r="E43" s="156"/>
      <c r="F43" s="434"/>
      <c r="G43" s="435"/>
      <c r="H43" s="404"/>
      <c r="I43" s="405"/>
    </row>
    <row r="44" spans="1:9" ht="15.75">
      <c r="A44" s="155" t="s">
        <v>397</v>
      </c>
      <c r="B44" s="156"/>
      <c r="C44" s="156"/>
      <c r="D44" s="156"/>
      <c r="E44" s="156"/>
      <c r="F44" s="404"/>
      <c r="G44" s="405"/>
      <c r="H44" s="404"/>
      <c r="I44" s="405"/>
    </row>
    <row r="45" spans="1:9" ht="15.75">
      <c r="A45" s="155" t="s">
        <v>398</v>
      </c>
      <c r="B45" s="156"/>
      <c r="C45" s="156"/>
      <c r="D45" s="156"/>
      <c r="E45" s="156"/>
      <c r="F45" s="404"/>
      <c r="G45" s="405"/>
      <c r="H45" s="404"/>
      <c r="I45" s="405"/>
    </row>
    <row r="46" spans="1:9" ht="15.75">
      <c r="A46" s="155" t="s">
        <v>399</v>
      </c>
      <c r="B46" s="156"/>
      <c r="C46" s="156"/>
      <c r="D46" s="156"/>
      <c r="E46" s="156"/>
      <c r="F46" s="404">
        <f>297221350+184666520+617648205</f>
        <v>1099536075</v>
      </c>
      <c r="G46" s="405"/>
      <c r="H46" s="404">
        <v>491843755</v>
      </c>
      <c r="I46" s="405"/>
    </row>
    <row r="47" spans="1:9" ht="15.75">
      <c r="A47" s="155" t="s">
        <v>545</v>
      </c>
      <c r="B47" s="156"/>
      <c r="C47" s="156"/>
      <c r="D47" s="156"/>
      <c r="E47" s="156"/>
      <c r="F47" s="404"/>
      <c r="G47" s="405"/>
      <c r="H47" s="404"/>
      <c r="I47" s="405"/>
    </row>
    <row r="48" spans="1:9" ht="15.75">
      <c r="A48" s="155" t="s">
        <v>400</v>
      </c>
      <c r="B48" s="156"/>
      <c r="C48" s="156"/>
      <c r="D48" s="156"/>
      <c r="E48" s="156"/>
      <c r="F48" s="404">
        <v>4645745674</v>
      </c>
      <c r="G48" s="405"/>
      <c r="H48" s="442">
        <v>5748851148</v>
      </c>
      <c r="I48" s="443"/>
    </row>
    <row r="49" spans="1:9" ht="15.75">
      <c r="A49" s="182" t="s">
        <v>401</v>
      </c>
      <c r="B49" s="156"/>
      <c r="C49" s="156"/>
      <c r="D49" s="156"/>
      <c r="E49" s="156"/>
      <c r="F49" s="404"/>
      <c r="G49" s="405"/>
      <c r="H49" s="404"/>
      <c r="I49" s="405"/>
    </row>
    <row r="50" spans="1:9" ht="15.75">
      <c r="A50" s="155" t="s">
        <v>402</v>
      </c>
      <c r="B50" s="156"/>
      <c r="C50" s="156"/>
      <c r="D50" s="156"/>
      <c r="E50" s="156"/>
      <c r="F50" s="404"/>
      <c r="G50" s="405"/>
      <c r="H50" s="404"/>
      <c r="I50" s="405"/>
    </row>
    <row r="51" spans="1:9" ht="15.75">
      <c r="A51" s="159" t="s">
        <v>403</v>
      </c>
      <c r="B51" s="160"/>
      <c r="C51" s="160"/>
      <c r="D51" s="160"/>
      <c r="E51" s="160"/>
      <c r="F51" s="394"/>
      <c r="G51" s="395"/>
      <c r="H51" s="394"/>
      <c r="I51" s="395"/>
    </row>
    <row r="52" spans="1:9" ht="15.75">
      <c r="A52" s="212"/>
      <c r="B52" s="232" t="s">
        <v>330</v>
      </c>
      <c r="C52" s="232"/>
      <c r="D52" s="232"/>
      <c r="E52" s="233"/>
      <c r="F52" s="430">
        <f>SUM(F41:G51)</f>
        <v>5878548026</v>
      </c>
      <c r="G52" s="431"/>
      <c r="H52" s="430">
        <f>SUM(H41:H51)</f>
        <v>6351726213</v>
      </c>
      <c r="I52" s="431"/>
    </row>
    <row r="53" spans="1:9" ht="15.75">
      <c r="A53" s="236"/>
      <c r="B53" s="236"/>
      <c r="C53" s="236"/>
      <c r="D53" s="236"/>
      <c r="E53" s="236"/>
      <c r="F53" s="237"/>
      <c r="G53" s="237"/>
      <c r="H53" s="237"/>
      <c r="I53" s="237"/>
    </row>
    <row r="54" spans="1:9" ht="15.75">
      <c r="A54" s="182" t="s">
        <v>404</v>
      </c>
      <c r="B54" s="156"/>
      <c r="C54" s="156"/>
      <c r="D54" s="156"/>
      <c r="E54" s="156"/>
      <c r="F54" s="448"/>
      <c r="G54" s="449"/>
      <c r="H54" s="448"/>
      <c r="I54" s="449"/>
    </row>
    <row r="55" spans="1:9" ht="15.75">
      <c r="A55" s="155" t="s">
        <v>405</v>
      </c>
      <c r="B55" s="156"/>
      <c r="C55" s="156"/>
      <c r="D55" s="156"/>
      <c r="E55" s="156"/>
      <c r="F55" s="404">
        <v>860247159</v>
      </c>
      <c r="G55" s="405"/>
      <c r="H55" s="404">
        <v>1412630700</v>
      </c>
      <c r="I55" s="405"/>
    </row>
    <row r="56" spans="1:9" ht="15.75">
      <c r="A56" s="159"/>
      <c r="B56" s="160"/>
      <c r="C56" s="160"/>
      <c r="D56" s="160"/>
      <c r="E56" s="160"/>
      <c r="F56" s="529"/>
      <c r="G56" s="530"/>
      <c r="H56" s="394"/>
      <c r="I56" s="395"/>
    </row>
    <row r="57" spans="1:9" ht="15.75">
      <c r="A57" s="425" t="s">
        <v>330</v>
      </c>
      <c r="B57" s="426"/>
      <c r="C57" s="426"/>
      <c r="D57" s="426"/>
      <c r="E57" s="427"/>
      <c r="F57" s="430">
        <f>SUM(F55:G56)</f>
        <v>860247159</v>
      </c>
      <c r="G57" s="431"/>
      <c r="H57" s="430">
        <f>SUM(H55:I56)</f>
        <v>1412630700</v>
      </c>
      <c r="I57" s="431"/>
    </row>
    <row r="58" spans="1:9" ht="15.75">
      <c r="A58" s="184"/>
      <c r="B58" s="166"/>
      <c r="C58" s="166"/>
      <c r="D58" s="166"/>
      <c r="E58" s="166"/>
      <c r="F58" s="153"/>
      <c r="G58" s="185"/>
      <c r="H58" s="185"/>
      <c r="I58" s="154"/>
    </row>
    <row r="59" spans="1:9" ht="15.75">
      <c r="A59" s="150" t="s">
        <v>406</v>
      </c>
      <c r="B59" s="152"/>
      <c r="C59" s="152"/>
      <c r="D59" s="152"/>
      <c r="E59" s="152"/>
      <c r="F59" s="523" t="s">
        <v>369</v>
      </c>
      <c r="G59" s="524"/>
      <c r="H59" s="527" t="s">
        <v>543</v>
      </c>
      <c r="I59" s="528"/>
    </row>
    <row r="60" spans="1:9" ht="15.75">
      <c r="A60" s="155" t="s">
        <v>407</v>
      </c>
      <c r="B60" s="156"/>
      <c r="C60" s="156"/>
      <c r="D60" s="156"/>
      <c r="E60" s="156"/>
      <c r="F60" s="404"/>
      <c r="G60" s="405"/>
      <c r="H60" s="404"/>
      <c r="I60" s="405"/>
    </row>
    <row r="61" spans="1:9" ht="15.75">
      <c r="A61" s="155" t="s">
        <v>499</v>
      </c>
      <c r="B61" s="156"/>
      <c r="C61" s="156"/>
      <c r="D61" s="156"/>
      <c r="E61" s="156"/>
      <c r="F61" s="404">
        <f>39190926</f>
        <v>39190926</v>
      </c>
      <c r="G61" s="405"/>
      <c r="H61" s="404">
        <v>9303102</v>
      </c>
      <c r="I61" s="405"/>
    </row>
    <row r="62" spans="1:9" ht="15.75">
      <c r="A62" s="155" t="s">
        <v>408</v>
      </c>
      <c r="B62" s="156"/>
      <c r="C62" s="156"/>
      <c r="D62" s="156"/>
      <c r="E62" s="156"/>
      <c r="F62" s="404">
        <v>726266647</v>
      </c>
      <c r="G62" s="405"/>
      <c r="H62" s="404">
        <v>811057126</v>
      </c>
      <c r="I62" s="405"/>
    </row>
    <row r="63" spans="1:9" ht="15.75">
      <c r="A63" s="155" t="s">
        <v>409</v>
      </c>
      <c r="B63" s="156"/>
      <c r="C63" s="156"/>
      <c r="D63" s="156"/>
      <c r="E63" s="156"/>
      <c r="F63" s="404">
        <v>0</v>
      </c>
      <c r="G63" s="405"/>
      <c r="H63" s="404">
        <v>0</v>
      </c>
      <c r="I63" s="405"/>
    </row>
    <row r="64" spans="1:9" ht="15.75">
      <c r="A64" s="155" t="s">
        <v>555</v>
      </c>
      <c r="B64" s="156"/>
      <c r="C64" s="156"/>
      <c r="D64" s="156"/>
      <c r="E64" s="156"/>
      <c r="F64" s="404">
        <v>0</v>
      </c>
      <c r="G64" s="405"/>
      <c r="H64" s="404">
        <v>7214182290</v>
      </c>
      <c r="I64" s="405"/>
    </row>
    <row r="65" spans="1:9" ht="15.75">
      <c r="A65" s="159" t="s">
        <v>410</v>
      </c>
      <c r="B65" s="160"/>
      <c r="C65" s="160"/>
      <c r="D65" s="160"/>
      <c r="E65" s="160"/>
      <c r="F65" s="394">
        <v>11396559795</v>
      </c>
      <c r="G65" s="395"/>
      <c r="H65" s="394">
        <f>19739793443-8034542518</f>
        <v>11705250925</v>
      </c>
      <c r="I65" s="395"/>
    </row>
    <row r="66" spans="1:9" ht="15.75">
      <c r="A66" s="425" t="s">
        <v>330</v>
      </c>
      <c r="B66" s="426"/>
      <c r="C66" s="426"/>
      <c r="D66" s="426"/>
      <c r="E66" s="427"/>
      <c r="F66" s="430">
        <f>SUM(F60:G65)</f>
        <v>12162017368</v>
      </c>
      <c r="G66" s="431"/>
      <c r="H66" s="430">
        <f>SUM(H60:I65)</f>
        <v>19739793443</v>
      </c>
      <c r="I66" s="431"/>
    </row>
    <row r="67" spans="1:9" ht="15.75">
      <c r="A67" s="184"/>
      <c r="B67" s="166"/>
      <c r="C67" s="166"/>
      <c r="D67" s="166"/>
      <c r="E67" s="167"/>
      <c r="F67" s="163"/>
      <c r="G67" s="185"/>
      <c r="H67" s="185"/>
      <c r="I67" s="154"/>
    </row>
    <row r="68" spans="1:9" ht="15.75">
      <c r="A68" s="150" t="s">
        <v>411</v>
      </c>
      <c r="B68" s="152"/>
      <c r="C68" s="152"/>
      <c r="D68" s="152"/>
      <c r="E68" s="238"/>
      <c r="F68" s="525"/>
      <c r="G68" s="526"/>
      <c r="H68" s="396"/>
      <c r="I68" s="397"/>
    </row>
    <row r="69" spans="1:9" ht="15.75">
      <c r="A69" s="150"/>
      <c r="B69" s="152"/>
      <c r="C69" s="152"/>
      <c r="D69" s="152"/>
      <c r="E69" s="238"/>
      <c r="F69" s="304"/>
      <c r="G69" s="181"/>
      <c r="H69" s="239"/>
      <c r="I69" s="224"/>
    </row>
    <row r="70" spans="1:9" ht="15.75">
      <c r="A70" s="212" t="s">
        <v>412</v>
      </c>
      <c r="B70" s="178"/>
      <c r="C70" s="178"/>
      <c r="D70" s="178"/>
      <c r="E70" s="213"/>
      <c r="F70" s="430">
        <v>278416484722</v>
      </c>
      <c r="G70" s="431"/>
      <c r="H70" s="430">
        <v>262923288000</v>
      </c>
      <c r="I70" s="431"/>
    </row>
    <row r="71" spans="1:9" ht="15.75">
      <c r="A71" s="150" t="s">
        <v>413</v>
      </c>
      <c r="B71" s="240"/>
      <c r="C71" s="240"/>
      <c r="D71" s="240"/>
      <c r="E71" s="240"/>
      <c r="F71" s="523" t="s">
        <v>550</v>
      </c>
      <c r="G71" s="524"/>
      <c r="H71" s="527" t="s">
        <v>543</v>
      </c>
      <c r="I71" s="528"/>
    </row>
    <row r="72" spans="1:9" ht="15.75">
      <c r="A72" s="155" t="s">
        <v>414</v>
      </c>
      <c r="B72" s="156"/>
      <c r="C72" s="156"/>
      <c r="D72" s="156"/>
      <c r="E72" s="211"/>
      <c r="F72" s="432"/>
      <c r="G72" s="433"/>
      <c r="H72" s="432"/>
      <c r="I72" s="433"/>
    </row>
    <row r="73" spans="1:9" ht="15.75">
      <c r="A73" s="155" t="s">
        <v>415</v>
      </c>
      <c r="B73" s="156"/>
      <c r="C73" s="156"/>
      <c r="D73" s="156"/>
      <c r="E73" s="211"/>
      <c r="F73" s="432"/>
      <c r="G73" s="433"/>
      <c r="H73" s="432"/>
      <c r="I73" s="433"/>
    </row>
    <row r="74" spans="1:9" ht="15.75">
      <c r="A74" s="155" t="s">
        <v>416</v>
      </c>
      <c r="B74" s="156"/>
      <c r="C74" s="156"/>
      <c r="D74" s="156"/>
      <c r="E74" s="211"/>
      <c r="F74" s="453"/>
      <c r="G74" s="454"/>
      <c r="H74" s="453"/>
      <c r="I74" s="454"/>
    </row>
    <row r="75" spans="1:9" ht="15.75">
      <c r="A75" s="177"/>
      <c r="B75" s="178"/>
      <c r="C75" s="178"/>
      <c r="D75" s="178"/>
      <c r="E75" s="178"/>
      <c r="F75" s="241"/>
      <c r="G75" s="242"/>
      <c r="H75" s="242"/>
      <c r="I75" s="243"/>
    </row>
    <row r="76" spans="1:9" ht="15.75">
      <c r="A76" s="150" t="s">
        <v>417</v>
      </c>
      <c r="B76" s="240"/>
      <c r="C76" s="240"/>
      <c r="D76" s="240"/>
      <c r="E76" s="240"/>
      <c r="F76" s="523" t="s">
        <v>550</v>
      </c>
      <c r="G76" s="524"/>
      <c r="H76" s="523" t="s">
        <v>550</v>
      </c>
      <c r="I76" s="524"/>
    </row>
    <row r="77" spans="1:9" ht="15.75">
      <c r="A77" s="182" t="s">
        <v>418</v>
      </c>
      <c r="B77" s="234"/>
      <c r="C77" s="234"/>
      <c r="D77" s="234"/>
      <c r="E77" s="234"/>
      <c r="F77" s="521"/>
      <c r="G77" s="522"/>
      <c r="H77" s="521"/>
      <c r="I77" s="522"/>
    </row>
    <row r="78" spans="1:9" ht="15.75">
      <c r="A78" s="155" t="s">
        <v>419</v>
      </c>
      <c r="B78" s="156"/>
      <c r="C78" s="156"/>
      <c r="D78" s="156"/>
      <c r="E78" s="211"/>
      <c r="F78" s="432"/>
      <c r="G78" s="433"/>
      <c r="H78" s="432"/>
      <c r="I78" s="433"/>
    </row>
    <row r="79" spans="1:9" ht="15.75">
      <c r="A79" s="155" t="s">
        <v>420</v>
      </c>
      <c r="B79" s="156"/>
      <c r="C79" s="156"/>
      <c r="D79" s="156"/>
      <c r="E79" s="211"/>
      <c r="F79" s="432"/>
      <c r="G79" s="433"/>
      <c r="H79" s="432"/>
      <c r="I79" s="433"/>
    </row>
    <row r="80" spans="1:9" ht="15.75">
      <c r="A80" s="182" t="s">
        <v>421</v>
      </c>
      <c r="B80" s="234"/>
      <c r="C80" s="234"/>
      <c r="D80" s="234"/>
      <c r="E80" s="244"/>
      <c r="F80" s="521"/>
      <c r="G80" s="522"/>
      <c r="H80" s="521"/>
      <c r="I80" s="522"/>
    </row>
    <row r="81" spans="1:9" ht="15.75">
      <c r="A81" s="182" t="s">
        <v>422</v>
      </c>
      <c r="B81" s="234"/>
      <c r="C81" s="234"/>
      <c r="D81" s="234"/>
      <c r="E81" s="244"/>
      <c r="F81" s="521"/>
      <c r="G81" s="522"/>
      <c r="H81" s="521"/>
      <c r="I81" s="522"/>
    </row>
    <row r="82" spans="1:9" ht="15.75">
      <c r="A82" s="155" t="s">
        <v>423</v>
      </c>
      <c r="B82" s="156"/>
      <c r="C82" s="156"/>
      <c r="D82" s="156"/>
      <c r="E82" s="211"/>
      <c r="F82" s="432"/>
      <c r="G82" s="433"/>
      <c r="H82" s="432"/>
      <c r="I82" s="433"/>
    </row>
    <row r="83" spans="1:9" ht="15.75">
      <c r="A83" s="155" t="s">
        <v>424</v>
      </c>
      <c r="B83" s="156"/>
      <c r="C83" s="156"/>
      <c r="D83" s="156"/>
      <c r="E83" s="211"/>
      <c r="F83" s="432"/>
      <c r="G83" s="433"/>
      <c r="H83" s="432"/>
      <c r="I83" s="433"/>
    </row>
    <row r="84" spans="1:9" ht="15.75">
      <c r="A84" s="159" t="s">
        <v>425</v>
      </c>
      <c r="B84" s="160"/>
      <c r="C84" s="160"/>
      <c r="D84" s="160"/>
      <c r="E84" s="225"/>
      <c r="F84" s="453"/>
      <c r="G84" s="454"/>
      <c r="H84" s="453"/>
      <c r="I84" s="454"/>
    </row>
    <row r="85" spans="1:9" ht="15.75">
      <c r="A85" s="177"/>
      <c r="B85" s="178"/>
      <c r="C85" s="178"/>
      <c r="D85" s="178"/>
      <c r="E85" s="213"/>
      <c r="F85" s="241"/>
      <c r="G85" s="243"/>
      <c r="H85" s="241"/>
      <c r="I85" s="243"/>
    </row>
    <row r="86" spans="1:9" ht="15.75">
      <c r="A86" s="177"/>
      <c r="B86" s="178"/>
      <c r="C86" s="178"/>
      <c r="D86" s="178"/>
      <c r="E86" s="213"/>
      <c r="F86" s="241"/>
      <c r="G86" s="243"/>
      <c r="H86" s="241"/>
      <c r="I86" s="243"/>
    </row>
    <row r="87" spans="1:9" ht="15.75">
      <c r="A87" s="182" t="s">
        <v>324</v>
      </c>
      <c r="B87" s="234"/>
      <c r="C87" s="234"/>
      <c r="D87" s="234"/>
      <c r="E87" s="234"/>
      <c r="F87" s="252"/>
      <c r="G87" s="253"/>
      <c r="H87" s="253"/>
      <c r="I87" s="171"/>
    </row>
    <row r="88" spans="1:9" ht="15.75">
      <c r="A88" s="150" t="s">
        <v>72</v>
      </c>
      <c r="B88" s="240"/>
      <c r="C88" s="240"/>
      <c r="D88" s="240"/>
      <c r="E88" s="240"/>
      <c r="F88" s="508" t="s">
        <v>575</v>
      </c>
      <c r="G88" s="509"/>
      <c r="H88" s="510" t="s">
        <v>576</v>
      </c>
      <c r="I88" s="511"/>
    </row>
    <row r="89" spans="1:9" ht="15.75">
      <c r="A89" s="182" t="s">
        <v>536</v>
      </c>
      <c r="B89" s="234"/>
      <c r="C89" s="234"/>
      <c r="D89" s="234"/>
      <c r="E89" s="234"/>
      <c r="F89" s="521"/>
      <c r="G89" s="522"/>
      <c r="H89" s="521"/>
      <c r="I89" s="522"/>
    </row>
    <row r="90" spans="1:9" ht="15.75">
      <c r="A90" s="182" t="s">
        <v>426</v>
      </c>
      <c r="B90" s="234"/>
      <c r="C90" s="234"/>
      <c r="D90" s="234"/>
      <c r="E90" s="234"/>
      <c r="F90" s="514">
        <f>F91+F92</f>
        <v>295005529625</v>
      </c>
      <c r="G90" s="515"/>
      <c r="H90" s="514">
        <f>H91+H92</f>
        <v>373742599934</v>
      </c>
      <c r="I90" s="515"/>
    </row>
    <row r="91" spans="1:9" ht="15.75">
      <c r="A91" s="155" t="s">
        <v>427</v>
      </c>
      <c r="B91" s="156"/>
      <c r="C91" s="156"/>
      <c r="D91" s="156"/>
      <c r="E91" s="156"/>
      <c r="F91" s="404"/>
      <c r="G91" s="405"/>
      <c r="H91" s="404"/>
      <c r="I91" s="405"/>
    </row>
    <row r="92" spans="1:9" ht="15.75">
      <c r="A92" s="155" t="s">
        <v>428</v>
      </c>
      <c r="B92" s="156"/>
      <c r="C92" s="156"/>
      <c r="D92" s="156"/>
      <c r="E92" s="156"/>
      <c r="F92" s="404">
        <v>295005529625</v>
      </c>
      <c r="G92" s="405"/>
      <c r="H92" s="404">
        <v>373742599934</v>
      </c>
      <c r="I92" s="405"/>
    </row>
    <row r="93" spans="1:9" ht="15.75">
      <c r="A93" s="155" t="s">
        <v>429</v>
      </c>
      <c r="B93" s="156"/>
      <c r="C93" s="156"/>
      <c r="D93" s="156"/>
      <c r="E93" s="156"/>
      <c r="F93" s="157"/>
      <c r="G93" s="158"/>
      <c r="H93" s="186"/>
      <c r="I93" s="158"/>
    </row>
    <row r="94" spans="1:9" ht="15.75">
      <c r="A94" s="155" t="s">
        <v>430</v>
      </c>
      <c r="B94" s="156"/>
      <c r="C94" s="156"/>
      <c r="D94" s="156"/>
      <c r="E94" s="156"/>
      <c r="F94" s="157"/>
      <c r="G94" s="158"/>
      <c r="H94" s="186"/>
      <c r="I94" s="158"/>
    </row>
    <row r="95" spans="1:9" ht="15.75">
      <c r="A95" s="155" t="s">
        <v>431</v>
      </c>
      <c r="B95" s="156"/>
      <c r="C95" s="156"/>
      <c r="D95" s="156"/>
      <c r="E95" s="156"/>
      <c r="F95" s="157"/>
      <c r="G95" s="158"/>
      <c r="H95" s="186"/>
      <c r="I95" s="158"/>
    </row>
    <row r="96" spans="1:9" ht="15.75">
      <c r="A96" s="155" t="s">
        <v>432</v>
      </c>
      <c r="B96" s="156"/>
      <c r="C96" s="156"/>
      <c r="D96" s="156"/>
      <c r="E96" s="156"/>
      <c r="F96" s="157"/>
      <c r="G96" s="158"/>
      <c r="H96" s="186"/>
      <c r="I96" s="158"/>
    </row>
    <row r="97" spans="1:9" ht="15.75">
      <c r="A97" s="155" t="s">
        <v>433</v>
      </c>
      <c r="B97" s="156"/>
      <c r="C97" s="156"/>
      <c r="D97" s="156"/>
      <c r="E97" s="156"/>
      <c r="F97" s="157"/>
      <c r="G97" s="158"/>
      <c r="H97" s="186"/>
      <c r="I97" s="158"/>
    </row>
    <row r="98" spans="1:9" ht="15.75">
      <c r="A98" s="155" t="s">
        <v>434</v>
      </c>
      <c r="B98" s="156"/>
      <c r="C98" s="156"/>
      <c r="D98" s="156"/>
      <c r="E98" s="156"/>
      <c r="F98" s="157"/>
      <c r="G98" s="158"/>
      <c r="H98" s="186"/>
      <c r="I98" s="158"/>
    </row>
    <row r="99" spans="1:9" ht="15.75">
      <c r="A99" s="155" t="s">
        <v>435</v>
      </c>
      <c r="B99" s="156"/>
      <c r="C99" s="156"/>
      <c r="D99" s="156"/>
      <c r="E99" s="156"/>
      <c r="F99" s="157"/>
      <c r="G99" s="158"/>
      <c r="H99" s="186"/>
      <c r="I99" s="158"/>
    </row>
    <row r="100" spans="1:9" ht="15.75">
      <c r="A100" s="155" t="s">
        <v>436</v>
      </c>
      <c r="B100" s="156"/>
      <c r="C100" s="156"/>
      <c r="D100" s="156"/>
      <c r="E100" s="156"/>
      <c r="F100" s="157"/>
      <c r="G100" s="158"/>
      <c r="H100" s="186"/>
      <c r="I100" s="158"/>
    </row>
    <row r="101" spans="1:9" ht="15.75">
      <c r="A101" s="155" t="s">
        <v>437</v>
      </c>
      <c r="B101" s="156"/>
      <c r="C101" s="156"/>
      <c r="D101" s="156"/>
      <c r="E101" s="156"/>
      <c r="F101" s="157"/>
      <c r="G101" s="158"/>
      <c r="H101" s="186"/>
      <c r="I101" s="158"/>
    </row>
    <row r="102" spans="1:9" ht="15.75">
      <c r="A102" s="155" t="s">
        <v>438</v>
      </c>
      <c r="B102" s="156"/>
      <c r="C102" s="156"/>
      <c r="D102" s="156"/>
      <c r="E102" s="156"/>
      <c r="F102" s="157"/>
      <c r="G102" s="158"/>
      <c r="H102" s="186"/>
      <c r="I102" s="158"/>
    </row>
    <row r="103" spans="1:9" ht="15.75">
      <c r="A103" s="159" t="s">
        <v>439</v>
      </c>
      <c r="B103" s="160"/>
      <c r="C103" s="160"/>
      <c r="D103" s="160"/>
      <c r="E103" s="160"/>
      <c r="F103" s="161"/>
      <c r="G103" s="162"/>
      <c r="H103" s="245"/>
      <c r="I103" s="162"/>
    </row>
    <row r="104" spans="1:9" ht="15.75">
      <c r="A104" s="246"/>
      <c r="B104" s="246"/>
      <c r="C104" s="246"/>
      <c r="D104" s="246"/>
      <c r="E104" s="246"/>
      <c r="F104" s="247"/>
      <c r="G104" s="247"/>
      <c r="H104" s="247"/>
      <c r="I104" s="247"/>
    </row>
    <row r="105" spans="1:9" ht="15.75">
      <c r="A105" s="182" t="s">
        <v>440</v>
      </c>
      <c r="B105" s="234"/>
      <c r="C105" s="234"/>
      <c r="D105" s="234"/>
      <c r="E105" s="234"/>
      <c r="F105" s="423">
        <f>SUM(F106:G112)</f>
        <v>17654942652</v>
      </c>
      <c r="G105" s="424"/>
      <c r="H105" s="423">
        <f>SUM(H106:I112)</f>
        <v>14539253629</v>
      </c>
      <c r="I105" s="424"/>
    </row>
    <row r="106" spans="1:9" ht="15.75">
      <c r="A106" s="257" t="s">
        <v>441</v>
      </c>
      <c r="B106" s="258"/>
      <c r="C106" s="258"/>
      <c r="D106" s="156"/>
      <c r="E106" s="156"/>
      <c r="F106" s="404">
        <f>76885593+477810814+123382070+664064751</f>
        <v>1342143228</v>
      </c>
      <c r="G106" s="405"/>
      <c r="H106" s="404">
        <v>2817997088</v>
      </c>
      <c r="I106" s="405"/>
    </row>
    <row r="107" spans="1:9" ht="15.75">
      <c r="A107" s="518" t="s">
        <v>465</v>
      </c>
      <c r="B107" s="519"/>
      <c r="C107" s="519"/>
      <c r="D107" s="519"/>
      <c r="E107" s="520"/>
      <c r="F107" s="404"/>
      <c r="G107" s="405"/>
      <c r="H107" s="404"/>
      <c r="I107" s="405"/>
    </row>
    <row r="108" spans="1:9" ht="15.75">
      <c r="A108" s="155" t="s">
        <v>466</v>
      </c>
      <c r="B108" s="156"/>
      <c r="C108" s="156"/>
      <c r="D108" s="156"/>
      <c r="E108" s="156"/>
      <c r="F108" s="404">
        <f>2285768100+2479637070+9238900000+755172000</f>
        <v>14759477170</v>
      </c>
      <c r="G108" s="405"/>
      <c r="H108" s="404">
        <v>10894513165</v>
      </c>
      <c r="I108" s="405"/>
    </row>
    <row r="109" spans="1:9" ht="15.75">
      <c r="A109" s="518" t="s">
        <v>467</v>
      </c>
      <c r="B109" s="519"/>
      <c r="C109" s="519"/>
      <c r="D109" s="519"/>
      <c r="E109" s="520"/>
      <c r="F109" s="404"/>
      <c r="G109" s="405"/>
      <c r="H109" s="404"/>
      <c r="I109" s="405"/>
    </row>
    <row r="110" spans="1:9" ht="15.75">
      <c r="A110" s="155" t="s">
        <v>513</v>
      </c>
      <c r="B110" s="156"/>
      <c r="C110" s="156"/>
      <c r="D110" s="156"/>
      <c r="E110" s="156"/>
      <c r="F110" s="404">
        <v>1553322254</v>
      </c>
      <c r="G110" s="405"/>
      <c r="H110" s="404">
        <v>826743376</v>
      </c>
      <c r="I110" s="405"/>
    </row>
    <row r="111" spans="1:9" ht="15.75">
      <c r="A111" s="155" t="s">
        <v>468</v>
      </c>
      <c r="B111" s="156"/>
      <c r="C111" s="156"/>
      <c r="D111" s="156"/>
      <c r="E111" s="156"/>
      <c r="F111" s="404"/>
      <c r="G111" s="405"/>
      <c r="H111" s="404"/>
      <c r="I111" s="405"/>
    </row>
    <row r="112" spans="1:9" ht="15.75">
      <c r="A112" s="168" t="s">
        <v>469</v>
      </c>
      <c r="B112" s="169"/>
      <c r="C112" s="169"/>
      <c r="D112" s="169"/>
      <c r="E112" s="256"/>
      <c r="F112" s="404"/>
      <c r="G112" s="405"/>
      <c r="H112" s="404"/>
      <c r="I112" s="405"/>
    </row>
    <row r="113" spans="1:9" ht="15.75">
      <c r="A113" s="155"/>
      <c r="B113" s="156"/>
      <c r="C113" s="156"/>
      <c r="D113" s="156"/>
      <c r="E113" s="156"/>
      <c r="F113" s="157"/>
      <c r="G113" s="158"/>
      <c r="H113" s="186"/>
      <c r="I113" s="158"/>
    </row>
    <row r="114" spans="1:9" ht="15.75">
      <c r="A114" s="182" t="s">
        <v>470</v>
      </c>
      <c r="B114" s="234"/>
      <c r="C114" s="234"/>
      <c r="D114" s="234"/>
      <c r="E114" s="234"/>
      <c r="F114" s="514"/>
      <c r="G114" s="515"/>
      <c r="H114" s="235"/>
      <c r="I114" s="188"/>
    </row>
    <row r="115" spans="1:9" ht="15.75">
      <c r="A115" s="155" t="s">
        <v>471</v>
      </c>
      <c r="B115" s="156"/>
      <c r="C115" s="156"/>
      <c r="D115" s="156"/>
      <c r="E115" s="156"/>
      <c r="F115" s="157"/>
      <c r="G115" s="158"/>
      <c r="H115" s="186"/>
      <c r="I115" s="158"/>
    </row>
    <row r="116" spans="1:9" ht="15.75">
      <c r="A116" s="155" t="s">
        <v>472</v>
      </c>
      <c r="B116" s="156"/>
      <c r="C116" s="156"/>
      <c r="D116" s="156"/>
      <c r="E116" s="156"/>
      <c r="F116" s="157"/>
      <c r="G116" s="158"/>
      <c r="H116" s="186"/>
      <c r="I116" s="158"/>
    </row>
    <row r="117" spans="1:9" ht="15.75">
      <c r="A117" s="155" t="s">
        <v>473</v>
      </c>
      <c r="B117" s="156"/>
      <c r="C117" s="156"/>
      <c r="D117" s="156"/>
      <c r="E117" s="156"/>
      <c r="F117" s="157"/>
      <c r="G117" s="158"/>
      <c r="H117" s="186"/>
      <c r="I117" s="158"/>
    </row>
    <row r="118" spans="1:9" ht="15.75">
      <c r="A118" s="155" t="s">
        <v>474</v>
      </c>
      <c r="B118" s="156"/>
      <c r="C118" s="156"/>
      <c r="D118" s="156"/>
      <c r="E118" s="156"/>
      <c r="F118" s="157"/>
      <c r="G118" s="158"/>
      <c r="H118" s="186"/>
      <c r="I118" s="158"/>
    </row>
    <row r="119" spans="1:9" ht="15.75">
      <c r="A119" s="155" t="s">
        <v>475</v>
      </c>
      <c r="B119" s="156"/>
      <c r="C119" s="156"/>
      <c r="D119" s="156"/>
      <c r="E119" s="156"/>
      <c r="F119" s="157"/>
      <c r="G119" s="158"/>
      <c r="H119" s="186"/>
      <c r="I119" s="158"/>
    </row>
    <row r="120" spans="1:9" ht="15.75">
      <c r="A120" s="177"/>
      <c r="B120" s="178"/>
      <c r="C120" s="178"/>
      <c r="D120" s="178"/>
      <c r="E120" s="178"/>
      <c r="F120" s="180"/>
      <c r="G120" s="180"/>
      <c r="H120" s="180"/>
      <c r="I120" s="181"/>
    </row>
    <row r="121" spans="1:9" ht="15.75">
      <c r="A121" s="182" t="s">
        <v>476</v>
      </c>
      <c r="B121" s="234"/>
      <c r="C121" s="234"/>
      <c r="D121" s="234"/>
      <c r="E121" s="244"/>
      <c r="F121" s="508" t="s">
        <v>575</v>
      </c>
      <c r="G121" s="509"/>
      <c r="H121" s="510" t="s">
        <v>576</v>
      </c>
      <c r="I121" s="511"/>
    </row>
    <row r="122" spans="1:9" ht="15.75">
      <c r="A122" s="155" t="s">
        <v>477</v>
      </c>
      <c r="B122" s="156"/>
      <c r="C122" s="156"/>
      <c r="D122" s="156"/>
      <c r="E122" s="211"/>
      <c r="F122" s="404"/>
      <c r="G122" s="405"/>
      <c r="H122" s="157"/>
      <c r="I122" s="158"/>
    </row>
    <row r="123" spans="1:9" ht="15.75">
      <c r="A123" s="155" t="s">
        <v>478</v>
      </c>
      <c r="B123" s="156"/>
      <c r="C123" s="156"/>
      <c r="D123" s="156"/>
      <c r="E123" s="211"/>
      <c r="F123" s="404"/>
      <c r="G123" s="405"/>
      <c r="H123" s="157"/>
      <c r="I123" s="158"/>
    </row>
    <row r="124" spans="1:9" ht="15.75">
      <c r="A124" s="155" t="s">
        <v>479</v>
      </c>
      <c r="B124" s="156"/>
      <c r="C124" s="156"/>
      <c r="D124" s="156"/>
      <c r="E124" s="211"/>
      <c r="F124" s="404">
        <v>311698428819</v>
      </c>
      <c r="G124" s="405"/>
      <c r="H124" s="404">
        <v>393925412718</v>
      </c>
      <c r="I124" s="405"/>
    </row>
    <row r="125" spans="1:9" ht="15.75">
      <c r="A125" s="155" t="s">
        <v>98</v>
      </c>
      <c r="B125" s="156"/>
      <c r="C125" s="156"/>
      <c r="D125" s="156"/>
      <c r="E125" s="211"/>
      <c r="F125" s="157"/>
      <c r="G125" s="158"/>
      <c r="H125" s="157"/>
      <c r="I125" s="158"/>
    </row>
    <row r="126" spans="1:9" ht="15.75">
      <c r="A126" s="425" t="s">
        <v>330</v>
      </c>
      <c r="B126" s="426"/>
      <c r="C126" s="426"/>
      <c r="D126" s="426"/>
      <c r="E126" s="427"/>
      <c r="F126" s="430">
        <f>SUM(F122:G124)</f>
        <v>311698428819</v>
      </c>
      <c r="G126" s="431"/>
      <c r="H126" s="430">
        <f>SUM(H122:I124)</f>
        <v>393925412718</v>
      </c>
      <c r="I126" s="431"/>
    </row>
    <row r="127" spans="1:9" ht="15.75">
      <c r="A127" s="184"/>
      <c r="B127" s="166"/>
      <c r="C127" s="166"/>
      <c r="D127" s="166"/>
      <c r="E127" s="166"/>
      <c r="F127" s="163"/>
      <c r="G127" s="185"/>
      <c r="H127" s="185"/>
      <c r="I127" s="164"/>
    </row>
    <row r="128" spans="1:9" ht="15.75">
      <c r="A128" s="150" t="s">
        <v>480</v>
      </c>
      <c r="B128" s="240"/>
      <c r="C128" s="240"/>
      <c r="D128" s="240"/>
      <c r="E128" s="240"/>
      <c r="F128" s="508" t="s">
        <v>575</v>
      </c>
      <c r="G128" s="509"/>
      <c r="H128" s="510" t="s">
        <v>576</v>
      </c>
      <c r="I128" s="511"/>
    </row>
    <row r="129" spans="1:9" ht="15.75">
      <c r="A129" s="182" t="s">
        <v>481</v>
      </c>
      <c r="B129" s="234"/>
      <c r="C129" s="234"/>
      <c r="D129" s="234"/>
      <c r="E129" s="234"/>
      <c r="F129" s="514">
        <f>F131+F132+F133</f>
        <v>21864849013</v>
      </c>
      <c r="G129" s="515"/>
      <c r="H129" s="514">
        <f>H131+H132+H133</f>
        <v>21728520324</v>
      </c>
      <c r="I129" s="515"/>
    </row>
    <row r="130" spans="1:9" ht="15.75">
      <c r="A130" s="155" t="s">
        <v>482</v>
      </c>
      <c r="B130" s="156"/>
      <c r="C130" s="156"/>
      <c r="D130" s="156"/>
      <c r="E130" s="156"/>
      <c r="F130" s="157"/>
      <c r="G130" s="158"/>
      <c r="H130" s="157"/>
      <c r="I130" s="158"/>
    </row>
    <row r="131" spans="1:9" ht="15.75">
      <c r="A131" s="248" t="s">
        <v>483</v>
      </c>
      <c r="B131" s="183"/>
      <c r="C131" s="183"/>
      <c r="D131" s="183"/>
      <c r="E131" s="183"/>
      <c r="F131" s="516">
        <v>16783417395</v>
      </c>
      <c r="G131" s="517"/>
      <c r="H131" s="512">
        <v>21437637097</v>
      </c>
      <c r="I131" s="513"/>
    </row>
    <row r="132" spans="1:9" ht="15.75">
      <c r="A132" s="248" t="s">
        <v>484</v>
      </c>
      <c r="B132" s="183"/>
      <c r="C132" s="183"/>
      <c r="D132" s="183"/>
      <c r="E132" s="183"/>
      <c r="F132" s="512">
        <v>5081431618</v>
      </c>
      <c r="G132" s="513"/>
      <c r="H132" s="512">
        <v>290883227</v>
      </c>
      <c r="I132" s="513"/>
    </row>
    <row r="133" spans="1:9" ht="15.75">
      <c r="A133" s="248" t="s">
        <v>544</v>
      </c>
      <c r="B133" s="183"/>
      <c r="C133" s="183"/>
      <c r="D133" s="183"/>
      <c r="E133" s="183"/>
      <c r="F133" s="512"/>
      <c r="G133" s="513"/>
      <c r="H133" s="404"/>
      <c r="I133" s="405"/>
    </row>
    <row r="134" spans="1:9" ht="15.75">
      <c r="A134" s="155" t="s">
        <v>97</v>
      </c>
      <c r="B134" s="156"/>
      <c r="C134" s="156"/>
      <c r="D134" s="156"/>
      <c r="E134" s="156"/>
      <c r="F134" s="453"/>
      <c r="G134" s="454"/>
      <c r="H134" s="186"/>
      <c r="I134" s="158"/>
    </row>
    <row r="135" spans="1:9" ht="15.75">
      <c r="A135" s="425"/>
      <c r="B135" s="426"/>
      <c r="C135" s="426"/>
      <c r="D135" s="426"/>
      <c r="E135" s="427"/>
      <c r="F135" s="163"/>
      <c r="G135" s="164"/>
      <c r="H135" s="185"/>
      <c r="I135" s="164"/>
    </row>
    <row r="136" spans="1:9" ht="15.75">
      <c r="A136" s="150" t="s">
        <v>500</v>
      </c>
      <c r="B136" s="240"/>
      <c r="C136" s="240"/>
      <c r="D136" s="240"/>
      <c r="E136" s="240"/>
      <c r="F136" s="508" t="s">
        <v>577</v>
      </c>
      <c r="G136" s="509"/>
      <c r="H136" s="510" t="s">
        <v>576</v>
      </c>
      <c r="I136" s="511"/>
    </row>
    <row r="137" spans="1:9" ht="15.75">
      <c r="A137" s="182" t="s">
        <v>485</v>
      </c>
      <c r="B137" s="234"/>
      <c r="C137" s="234"/>
      <c r="D137" s="234"/>
      <c r="E137" s="234"/>
      <c r="F137" s="187"/>
      <c r="G137" s="188"/>
      <c r="H137" s="235"/>
      <c r="I137" s="188"/>
    </row>
    <row r="138" spans="1:9" ht="15.75">
      <c r="A138" s="155" t="s">
        <v>491</v>
      </c>
      <c r="B138" s="156"/>
      <c r="C138" s="156"/>
      <c r="D138" s="156"/>
      <c r="E138" s="156"/>
      <c r="F138" s="404">
        <v>219488081</v>
      </c>
      <c r="G138" s="405"/>
      <c r="H138" s="404">
        <v>2595770507</v>
      </c>
      <c r="I138" s="405"/>
    </row>
    <row r="139" spans="1:9" ht="15.75">
      <c r="A139" s="155" t="s">
        <v>486</v>
      </c>
      <c r="B139" s="156"/>
      <c r="C139" s="156"/>
      <c r="D139" s="156"/>
      <c r="E139" s="156"/>
      <c r="F139" s="404"/>
      <c r="G139" s="405"/>
      <c r="H139" s="404"/>
      <c r="I139" s="405"/>
    </row>
    <row r="140" spans="1:9" ht="15.75">
      <c r="A140" s="155" t="s">
        <v>487</v>
      </c>
      <c r="B140" s="156"/>
      <c r="C140" s="156"/>
      <c r="D140" s="156"/>
      <c r="E140" s="156"/>
      <c r="F140" s="404"/>
      <c r="G140" s="405"/>
      <c r="H140" s="404"/>
      <c r="I140" s="405"/>
    </row>
    <row r="141" spans="1:9" ht="15.75">
      <c r="A141" s="155" t="s">
        <v>488</v>
      </c>
      <c r="B141" s="156"/>
      <c r="C141" s="156"/>
      <c r="D141" s="156"/>
      <c r="E141" s="156"/>
      <c r="F141" s="404"/>
      <c r="G141" s="405"/>
      <c r="H141" s="404"/>
      <c r="I141" s="405"/>
    </row>
    <row r="142" spans="1:9" ht="15.75">
      <c r="A142" s="155" t="s">
        <v>489</v>
      </c>
      <c r="B142" s="156"/>
      <c r="C142" s="156"/>
      <c r="D142" s="156"/>
      <c r="E142" s="156"/>
      <c r="F142" s="442"/>
      <c r="G142" s="443"/>
      <c r="H142" s="404"/>
      <c r="I142" s="405"/>
    </row>
    <row r="143" spans="1:9" ht="15.75">
      <c r="A143" s="159" t="s">
        <v>490</v>
      </c>
      <c r="B143" s="160"/>
      <c r="C143" s="160"/>
      <c r="D143" s="160"/>
      <c r="E143" s="160"/>
      <c r="F143" s="500">
        <f>F138-F142</f>
        <v>219488081</v>
      </c>
      <c r="G143" s="501"/>
      <c r="H143" s="500">
        <f>H138-H142</f>
        <v>2595770507</v>
      </c>
      <c r="I143" s="501"/>
    </row>
    <row r="144" spans="1:9" ht="15.75">
      <c r="A144" s="156"/>
      <c r="B144" s="156"/>
      <c r="C144" s="156"/>
      <c r="D144" s="156"/>
      <c r="E144" s="156"/>
      <c r="F144" s="186"/>
      <c r="G144" s="186"/>
      <c r="H144" s="186"/>
      <c r="I144" s="186"/>
    </row>
    <row r="145" spans="1:9" ht="15.75">
      <c r="A145" s="234" t="s">
        <v>492</v>
      </c>
      <c r="B145" s="234"/>
      <c r="C145" s="234"/>
      <c r="D145" s="234"/>
      <c r="E145" s="234"/>
      <c r="F145" s="235"/>
      <c r="G145" s="235"/>
      <c r="H145" s="235"/>
      <c r="I145" s="235"/>
    </row>
    <row r="146" spans="1:9" ht="21.75" customHeight="1">
      <c r="A146" s="234" t="s">
        <v>493</v>
      </c>
      <c r="B146" s="234"/>
      <c r="C146" s="234"/>
      <c r="D146" s="234"/>
      <c r="E146" s="234"/>
      <c r="F146" s="235"/>
      <c r="G146" s="235"/>
      <c r="H146" s="235"/>
      <c r="I146" s="235"/>
    </row>
    <row r="147" spans="1:9" ht="23.25" customHeight="1">
      <c r="A147" s="504" t="s">
        <v>494</v>
      </c>
      <c r="B147" s="504"/>
      <c r="C147" s="504"/>
      <c r="D147" s="504"/>
      <c r="E147" s="504"/>
      <c r="F147" s="504"/>
      <c r="G147" s="504"/>
      <c r="H147" s="504"/>
      <c r="I147" s="504"/>
    </row>
    <row r="148" spans="1:9" ht="114.75" customHeight="1">
      <c r="A148" s="506" t="s">
        <v>579</v>
      </c>
      <c r="B148" s="507"/>
      <c r="C148" s="507"/>
      <c r="D148" s="507"/>
      <c r="E148" s="507"/>
      <c r="F148" s="507"/>
      <c r="G148" s="507"/>
      <c r="H148" s="507"/>
      <c r="I148" s="507"/>
    </row>
    <row r="149" spans="1:9" ht="15.75">
      <c r="A149" s="234" t="s">
        <v>501</v>
      </c>
      <c r="B149" s="234"/>
      <c r="C149" s="156"/>
      <c r="D149" s="156"/>
      <c r="E149" s="156"/>
      <c r="F149" s="186"/>
      <c r="G149" s="186"/>
      <c r="H149" s="186"/>
      <c r="I149" s="186"/>
    </row>
    <row r="150" spans="1:9" ht="16.5">
      <c r="A150" s="249"/>
      <c r="B150" s="249"/>
      <c r="C150" s="249"/>
      <c r="D150" s="249"/>
      <c r="E150" s="249"/>
      <c r="F150" s="250"/>
      <c r="G150" s="250"/>
      <c r="H150" s="250"/>
      <c r="I150" s="250"/>
    </row>
    <row r="151" spans="1:9" ht="16.5">
      <c r="A151" s="306"/>
      <c r="B151" s="306"/>
      <c r="C151" s="306"/>
      <c r="D151" s="306"/>
      <c r="E151" s="306"/>
      <c r="F151" s="505" t="s">
        <v>587</v>
      </c>
      <c r="G151" s="505"/>
      <c r="H151" s="505"/>
      <c r="I151" s="505"/>
    </row>
    <row r="152" spans="1:9" ht="16.5">
      <c r="A152" s="502" t="s">
        <v>443</v>
      </c>
      <c r="B152" s="502"/>
      <c r="C152" s="502"/>
      <c r="D152" s="502"/>
      <c r="E152" s="502"/>
      <c r="F152" s="502"/>
      <c r="G152" s="503" t="s">
        <v>39</v>
      </c>
      <c r="H152" s="503"/>
      <c r="I152" s="503"/>
    </row>
    <row r="153" spans="1:9" ht="15.75">
      <c r="A153" s="156"/>
      <c r="B153" s="156"/>
      <c r="C153" s="156"/>
      <c r="D153" s="156"/>
      <c r="E153" s="156"/>
      <c r="F153" s="186"/>
      <c r="G153" s="186"/>
      <c r="H153" s="186"/>
      <c r="I153" s="186"/>
    </row>
    <row r="154" spans="1:9" ht="15.75">
      <c r="A154" s="156"/>
      <c r="B154" s="156"/>
      <c r="C154" s="156"/>
      <c r="D154" s="156"/>
      <c r="E154" s="156"/>
      <c r="F154" s="186"/>
      <c r="G154" s="186"/>
      <c r="H154" s="186"/>
      <c r="I154" s="186"/>
    </row>
    <row r="155" spans="1:9" ht="15.75">
      <c r="A155" s="156"/>
      <c r="B155" s="156"/>
      <c r="C155" s="156"/>
      <c r="D155" s="156"/>
      <c r="E155" s="156"/>
      <c r="F155" s="186"/>
      <c r="G155" s="186"/>
      <c r="H155" s="186"/>
      <c r="I155" s="186"/>
    </row>
    <row r="156" spans="1:9" ht="15.75">
      <c r="A156" s="354" t="s">
        <v>588</v>
      </c>
      <c r="B156" s="354"/>
      <c r="C156" s="354"/>
      <c r="D156" s="354"/>
      <c r="E156" s="354" t="s">
        <v>582</v>
      </c>
      <c r="F156" s="355"/>
      <c r="G156" s="355"/>
      <c r="H156" s="355" t="s">
        <v>582</v>
      </c>
      <c r="I156" s="186"/>
    </row>
    <row r="157" spans="1:9" ht="15.75">
      <c r="A157" s="156"/>
      <c r="B157" s="156"/>
      <c r="C157" s="156"/>
      <c r="D157" s="156"/>
      <c r="E157" s="156"/>
      <c r="F157" s="186"/>
      <c r="G157" s="186"/>
      <c r="H157" s="186"/>
      <c r="I157" s="186"/>
    </row>
    <row r="158" spans="1:9" ht="15.75">
      <c r="A158" s="156"/>
      <c r="B158" s="156"/>
      <c r="C158" s="156"/>
      <c r="D158" s="156"/>
      <c r="E158" s="156"/>
      <c r="F158" s="186"/>
      <c r="G158" s="186"/>
      <c r="H158" s="186"/>
      <c r="I158" s="186"/>
    </row>
    <row r="159" spans="1:9" ht="16.5">
      <c r="A159" s="502" t="s">
        <v>551</v>
      </c>
      <c r="B159" s="502"/>
      <c r="C159" s="502"/>
      <c r="D159" s="502"/>
      <c r="E159" s="502"/>
      <c r="F159" s="502"/>
      <c r="G159" s="503" t="s">
        <v>236</v>
      </c>
      <c r="H159" s="503"/>
      <c r="I159" s="503"/>
    </row>
  </sheetData>
  <sheetProtection password="DAF5" sheet="1"/>
  <mergeCells count="190">
    <mergeCell ref="H2:H4"/>
    <mergeCell ref="I2:I4"/>
    <mergeCell ref="A5:C5"/>
    <mergeCell ref="A14:C14"/>
    <mergeCell ref="A2:D4"/>
    <mergeCell ref="E2:E4"/>
    <mergeCell ref="F2:F4"/>
    <mergeCell ref="G2:G4"/>
    <mergeCell ref="F22:G22"/>
    <mergeCell ref="H22:I22"/>
    <mergeCell ref="F24:G24"/>
    <mergeCell ref="H24:I24"/>
    <mergeCell ref="F25:G25"/>
    <mergeCell ref="H25:I25"/>
    <mergeCell ref="F26:G26"/>
    <mergeCell ref="H26:I26"/>
    <mergeCell ref="F27:G27"/>
    <mergeCell ref="H27:I27"/>
    <mergeCell ref="F28:G28"/>
    <mergeCell ref="H28:I28"/>
    <mergeCell ref="F29:G29"/>
    <mergeCell ref="H29:I29"/>
    <mergeCell ref="F31:G31"/>
    <mergeCell ref="H31:I31"/>
    <mergeCell ref="F33:G33"/>
    <mergeCell ref="H33:I33"/>
    <mergeCell ref="F34:G34"/>
    <mergeCell ref="H34:I34"/>
    <mergeCell ref="F35:G35"/>
    <mergeCell ref="H35:I35"/>
    <mergeCell ref="F36:G36"/>
    <mergeCell ref="H36:I36"/>
    <mergeCell ref="A37:E37"/>
    <mergeCell ref="F37:G37"/>
    <mergeCell ref="H37:I37"/>
    <mergeCell ref="F39:G39"/>
    <mergeCell ref="H39:I39"/>
    <mergeCell ref="F40:G40"/>
    <mergeCell ref="H40:I40"/>
    <mergeCell ref="F41:G41"/>
    <mergeCell ref="H41:I41"/>
    <mergeCell ref="F42:G42"/>
    <mergeCell ref="H42:I42"/>
    <mergeCell ref="F43:G43"/>
    <mergeCell ref="H43:I43"/>
    <mergeCell ref="F44:G44"/>
    <mergeCell ref="H44:I44"/>
    <mergeCell ref="F45:G45"/>
    <mergeCell ref="H45:I45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F54:G54"/>
    <mergeCell ref="H54:I54"/>
    <mergeCell ref="F55:G55"/>
    <mergeCell ref="H55:I55"/>
    <mergeCell ref="F56:G56"/>
    <mergeCell ref="H56:I56"/>
    <mergeCell ref="A57:E57"/>
    <mergeCell ref="F57:G57"/>
    <mergeCell ref="H57:I57"/>
    <mergeCell ref="F59:G59"/>
    <mergeCell ref="H59:I59"/>
    <mergeCell ref="F60:G60"/>
    <mergeCell ref="H60:I60"/>
    <mergeCell ref="F61:G61"/>
    <mergeCell ref="H61:I61"/>
    <mergeCell ref="F62:G62"/>
    <mergeCell ref="H62:I62"/>
    <mergeCell ref="F63:G63"/>
    <mergeCell ref="H63:I63"/>
    <mergeCell ref="F64:G64"/>
    <mergeCell ref="H64:I64"/>
    <mergeCell ref="F65:G65"/>
    <mergeCell ref="H65:I65"/>
    <mergeCell ref="A66:E66"/>
    <mergeCell ref="F66:G66"/>
    <mergeCell ref="H66:I66"/>
    <mergeCell ref="F68:G68"/>
    <mergeCell ref="H68:I68"/>
    <mergeCell ref="F70:G70"/>
    <mergeCell ref="H70:I70"/>
    <mergeCell ref="F71:G71"/>
    <mergeCell ref="H71:I71"/>
    <mergeCell ref="F72:G72"/>
    <mergeCell ref="H72:I72"/>
    <mergeCell ref="F73:G73"/>
    <mergeCell ref="H73:I73"/>
    <mergeCell ref="F74:G74"/>
    <mergeCell ref="H74:I74"/>
    <mergeCell ref="F76:G76"/>
    <mergeCell ref="H76:I76"/>
    <mergeCell ref="F77:G77"/>
    <mergeCell ref="H77:I77"/>
    <mergeCell ref="F78:G78"/>
    <mergeCell ref="H78:I78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F84:G84"/>
    <mergeCell ref="H84:I84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105:G105"/>
    <mergeCell ref="H105:I105"/>
    <mergeCell ref="F106:G106"/>
    <mergeCell ref="H106:I106"/>
    <mergeCell ref="A107:E107"/>
    <mergeCell ref="F107:G107"/>
    <mergeCell ref="H107:I107"/>
    <mergeCell ref="F108:G108"/>
    <mergeCell ref="H108:I108"/>
    <mergeCell ref="A109:E109"/>
    <mergeCell ref="F109:G109"/>
    <mergeCell ref="H109:I109"/>
    <mergeCell ref="F110:G110"/>
    <mergeCell ref="H110:I110"/>
    <mergeCell ref="F111:G111"/>
    <mergeCell ref="H111:I111"/>
    <mergeCell ref="F112:G112"/>
    <mergeCell ref="H112:I112"/>
    <mergeCell ref="F114:G114"/>
    <mergeCell ref="F121:G121"/>
    <mergeCell ref="H121:I121"/>
    <mergeCell ref="F122:G122"/>
    <mergeCell ref="F123:G123"/>
    <mergeCell ref="F124:G124"/>
    <mergeCell ref="H124:I124"/>
    <mergeCell ref="A126:E126"/>
    <mergeCell ref="F126:G126"/>
    <mergeCell ref="H126:I126"/>
    <mergeCell ref="F128:G128"/>
    <mergeCell ref="H128:I128"/>
    <mergeCell ref="F129:G129"/>
    <mergeCell ref="H129:I129"/>
    <mergeCell ref="F131:G131"/>
    <mergeCell ref="H131:I131"/>
    <mergeCell ref="F132:G132"/>
    <mergeCell ref="H132:I132"/>
    <mergeCell ref="F133:G133"/>
    <mergeCell ref="H133:I133"/>
    <mergeCell ref="F134:G134"/>
    <mergeCell ref="A135:E135"/>
    <mergeCell ref="F136:G136"/>
    <mergeCell ref="H136:I136"/>
    <mergeCell ref="F138:G138"/>
    <mergeCell ref="H138:I138"/>
    <mergeCell ref="F139:G139"/>
    <mergeCell ref="H139:I139"/>
    <mergeCell ref="F140:G140"/>
    <mergeCell ref="H140:I140"/>
    <mergeCell ref="F141:G141"/>
    <mergeCell ref="H141:I141"/>
    <mergeCell ref="F142:G142"/>
    <mergeCell ref="H142:I142"/>
    <mergeCell ref="F143:G143"/>
    <mergeCell ref="H143:I143"/>
    <mergeCell ref="A159:F159"/>
    <mergeCell ref="G159:I159"/>
    <mergeCell ref="A147:I147"/>
    <mergeCell ref="F151:I151"/>
    <mergeCell ref="A152:F152"/>
    <mergeCell ref="G152:I152"/>
    <mergeCell ref="A148:I148"/>
  </mergeCells>
  <printOptions/>
  <pageMargins left="0.75" right="0.25" top="1" bottom="1" header="0.5" footer="0.5"/>
  <pageSetup firstPageNumber="14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PCSHOP</dc:creator>
  <cp:keywords/>
  <dc:description/>
  <cp:lastModifiedBy>User</cp:lastModifiedBy>
  <cp:lastPrinted>2014-01-20T01:23:11Z</cp:lastPrinted>
  <dcterms:created xsi:type="dcterms:W3CDTF">2003-03-30T03:53:28Z</dcterms:created>
  <dcterms:modified xsi:type="dcterms:W3CDTF">2014-01-20T09:28:17Z</dcterms:modified>
  <cp:category/>
  <cp:version/>
  <cp:contentType/>
  <cp:contentStatus/>
</cp:coreProperties>
</file>